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6122"/>
  <workbookPr codeName="ThisWorkbook" autoCompressPictures="0"/>
  <workbookProtection workbookPassword="88E8" lockStructure="1"/>
  <bookViews>
    <workbookView xWindow="2940" yWindow="2660" windowWidth="27560" windowHeight="16900" tabRatio="903"/>
  </bookViews>
  <sheets>
    <sheet name="Title" sheetId="11" r:id="rId1"/>
    <sheet name="Preface Ver2-1" sheetId="43" r:id="rId2"/>
    <sheet name="Preface Ver2-2" sheetId="42" r:id="rId3"/>
    <sheet name="Introduction Ver1" sheetId="12" r:id="rId4"/>
    <sheet name="Attention" sheetId="15" r:id="rId5"/>
    <sheet name="Commentary-1" sheetId="16" r:id="rId6"/>
    <sheet name="Commentary-2" sheetId="17" r:id="rId7"/>
    <sheet name="References" sheetId="18" r:id="rId8"/>
    <sheet name="1_Tumor marker-doubling time" sheetId="40" r:id="rId9"/>
    <sheet name="2_Tumor volume-doubling time" sheetId="41" r:id="rId10"/>
    <sheet name="3_Time for progression" sheetId="36" r:id="rId11"/>
    <sheet name="4_Progression over time" sheetId="37" r:id="rId12"/>
  </sheets>
  <definedNames>
    <definedName name="DT年" localSheetId="8">'1_Tumor marker-doubling time'!$D$19</definedName>
    <definedName name="DT年" localSheetId="9">'2_Tumor volume-doubling time'!$C$19</definedName>
    <definedName name="DT年" localSheetId="1">#REF!</definedName>
    <definedName name="DT年" localSheetId="2">#REF!</definedName>
    <definedName name="DT年">#REF!</definedName>
    <definedName name="DT年２" localSheetId="9">'2_Tumor volume-doubling time'!$C$19</definedName>
    <definedName name="DT年２" localSheetId="1">#REF!</definedName>
    <definedName name="DT年２" localSheetId="2">#REF!</definedName>
    <definedName name="DT年２">#REF!</definedName>
    <definedName name="KENSA_A" localSheetId="8">'1_Tumor marker-doubling time'!$G$17</definedName>
    <definedName name="KENSA_A" localSheetId="1">#REF!</definedName>
    <definedName name="KENSA_A" localSheetId="2">#REF!</definedName>
    <definedName name="KENSA_A">#REF!</definedName>
    <definedName name="KENSA_B" localSheetId="8">'1_Tumor marker-doubling time'!$G$18</definedName>
    <definedName name="KENSA_B" localSheetId="1">#REF!</definedName>
    <definedName name="KENSA_B" localSheetId="2">#REF!</definedName>
    <definedName name="KENSA_B">#REF!</definedName>
    <definedName name="_xlnm.Print_Area" localSheetId="8">'1_Tumor marker-doubling time'!$A$1:$AG$31</definedName>
    <definedName name="_xlnm.Print_Area" localSheetId="9">'2_Tumor volume-doubling time'!$A$1:$AJ$31</definedName>
    <definedName name="_xlnm.Print_Area" localSheetId="10">'3_Time for progression'!$A$1:$O$27</definedName>
    <definedName name="_xlnm.Print_Area" localSheetId="11">'4_Progression over time'!$A$1:$O$27</definedName>
    <definedName name="_xlnm.Print_Area" localSheetId="4">Attention!$A$1:$V$36</definedName>
    <definedName name="_xlnm.Print_Area" localSheetId="5">'Commentary-1'!$A$1:$V$36</definedName>
    <definedName name="_xlnm.Print_Area" localSheetId="6">'Commentary-2'!$A$1:$V$36</definedName>
    <definedName name="_xlnm.Print_Area" localSheetId="3">'Introduction Ver1'!$A$1:$V$36</definedName>
    <definedName name="_xlnm.Print_Area" localSheetId="1">'Preface Ver2-1'!$A$1:$V$36</definedName>
    <definedName name="_xlnm.Print_Area" localSheetId="2">'Preface Ver2-2'!$A$1:$V$36</definedName>
    <definedName name="_xlnm.Print_Area" localSheetId="7">References!$A$1:$V$36</definedName>
    <definedName name="_xlnm.Print_Area" localSheetId="0">Title!$A$1:$V$36</definedName>
    <definedName name="TAISEKI_A" localSheetId="9">'2_Tumor volume-doubling time'!$H$17</definedName>
    <definedName name="TAISEKI_A" localSheetId="1">#REF!</definedName>
    <definedName name="TAISEKI_A" localSheetId="2">#REF!</definedName>
    <definedName name="TAISEKI_A">#REF!</definedName>
    <definedName name="TAISEKI_B" localSheetId="9">'2_Tumor volume-doubling time'!$H$18</definedName>
    <definedName name="TAISEKI_B" localSheetId="1">#REF!</definedName>
    <definedName name="TAISEKI_B" localSheetId="2">#REF!</definedName>
    <definedName name="TAISEKI_B">#REF!</definedName>
    <definedName name="患者ID" localSheetId="8">'1_Tumor marker-doubling time'!#REF!</definedName>
    <definedName name="患者ID" localSheetId="1">#REF!</definedName>
    <definedName name="患者ID" localSheetId="2">#REF!</definedName>
    <definedName name="患者ID">#REF!</definedName>
    <definedName name="検査種1" localSheetId="8">'1_Tumor marker-doubling time'!$K$16</definedName>
    <definedName name="検査種1" localSheetId="1">#REF!</definedName>
    <definedName name="検査種1" localSheetId="2">#REF!</definedName>
    <definedName name="検査種1">#REF!</definedName>
    <definedName name="検査種2" localSheetId="8">'1_Tumor marker-doubling time'!$K$17</definedName>
    <definedName name="検査種2" localSheetId="1">#REF!</definedName>
    <definedName name="検査種2" localSheetId="2">#REF!</definedName>
    <definedName name="検査種2">#REF!</definedName>
    <definedName name="検査種3" localSheetId="8">'1_Tumor marker-doubling time'!$K$18</definedName>
    <definedName name="検査種3" localSheetId="1">#REF!</definedName>
    <definedName name="検査種3" localSheetId="2">#REF!</definedName>
    <definedName name="検査種3">#REF!</definedName>
    <definedName name="検査種マスタ" localSheetId="8">#REF!</definedName>
    <definedName name="検査種マスタ" localSheetId="9">#REF!</definedName>
    <definedName name="検査種マスタ" localSheetId="10">#REF!</definedName>
    <definedName name="検査種マスタ" localSheetId="11">#REF!</definedName>
    <definedName name="検査種マスタ" localSheetId="4">#REF!</definedName>
    <definedName name="検査種マスタ" localSheetId="5">#REF!</definedName>
    <definedName name="検査種マスタ" localSheetId="6">#REF!</definedName>
    <definedName name="検査種マスタ" localSheetId="3">#REF!</definedName>
    <definedName name="検査種マスタ" localSheetId="1">#REF!</definedName>
    <definedName name="検査種マスタ" localSheetId="2">#REF!</definedName>
    <definedName name="検査種マスタ" localSheetId="7">#REF!</definedName>
    <definedName name="検査種マスタ">#REF!</definedName>
    <definedName name="入力範囲" localSheetId="9">'2_Tumor volume-doubling time'!$C$23:$F$61</definedName>
    <definedName name="入力範囲_日付値" localSheetId="8">'1_Tumor marker-doubling time'!$C$23:$D$222</definedName>
    <definedName name="入力範囲_日付値" localSheetId="1">#REF!</definedName>
    <definedName name="入力範囲_日付値" localSheetId="2">#REF!</definedName>
    <definedName name="入力範囲_日付値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9" i="37" l="1"/>
  <c r="Q8" i="37"/>
  <c r="M223" i="41"/>
  <c r="L223" i="41"/>
  <c r="K223" i="41"/>
  <c r="J223" i="41"/>
  <c r="I223" i="41"/>
  <c r="H223" i="41"/>
  <c r="G223" i="41"/>
  <c r="M222" i="41"/>
  <c r="L222" i="41"/>
  <c r="K222" i="41"/>
  <c r="J222" i="41"/>
  <c r="I222" i="41"/>
  <c r="H222" i="41"/>
  <c r="G222" i="41"/>
  <c r="M221" i="41"/>
  <c r="L221" i="41"/>
  <c r="K221" i="41"/>
  <c r="J221" i="41"/>
  <c r="I221" i="41"/>
  <c r="H221" i="41"/>
  <c r="G221" i="41"/>
  <c r="M220" i="41"/>
  <c r="L220" i="41"/>
  <c r="K220" i="41"/>
  <c r="J220" i="41"/>
  <c r="I220" i="41"/>
  <c r="H220" i="41"/>
  <c r="G220" i="41"/>
  <c r="M219" i="41"/>
  <c r="L219" i="41"/>
  <c r="K219" i="41"/>
  <c r="J219" i="41"/>
  <c r="I219" i="41"/>
  <c r="H219" i="41"/>
  <c r="G219" i="41"/>
  <c r="M218" i="41"/>
  <c r="L218" i="41"/>
  <c r="K218" i="41"/>
  <c r="J218" i="41"/>
  <c r="I218" i="41"/>
  <c r="H218" i="41"/>
  <c r="G218" i="41"/>
  <c r="M217" i="41"/>
  <c r="L217" i="41"/>
  <c r="K217" i="41"/>
  <c r="J217" i="41"/>
  <c r="I217" i="41"/>
  <c r="H217" i="41"/>
  <c r="G217" i="41"/>
  <c r="M216" i="41"/>
  <c r="L216" i="41"/>
  <c r="K216" i="41"/>
  <c r="J216" i="41"/>
  <c r="I216" i="41"/>
  <c r="H216" i="41"/>
  <c r="G216" i="41"/>
  <c r="M215" i="41"/>
  <c r="L215" i="41"/>
  <c r="K215" i="41"/>
  <c r="J215" i="41"/>
  <c r="I215" i="41"/>
  <c r="H215" i="41"/>
  <c r="G215" i="41"/>
  <c r="M214" i="41"/>
  <c r="L214" i="41"/>
  <c r="K214" i="41"/>
  <c r="J214" i="41"/>
  <c r="I214" i="41"/>
  <c r="H214" i="41"/>
  <c r="G214" i="41"/>
  <c r="M213" i="41"/>
  <c r="L213" i="41"/>
  <c r="K213" i="41"/>
  <c r="J213" i="41"/>
  <c r="I213" i="41"/>
  <c r="H213" i="41"/>
  <c r="G213" i="41"/>
  <c r="M212" i="41"/>
  <c r="L212" i="41"/>
  <c r="K212" i="41"/>
  <c r="J212" i="41"/>
  <c r="I212" i="41"/>
  <c r="H212" i="41"/>
  <c r="G212" i="41"/>
  <c r="M211" i="41"/>
  <c r="L211" i="41"/>
  <c r="K211" i="41"/>
  <c r="J211" i="41"/>
  <c r="I211" i="41"/>
  <c r="H211" i="41"/>
  <c r="G211" i="41"/>
  <c r="M210" i="41"/>
  <c r="L210" i="41"/>
  <c r="K210" i="41"/>
  <c r="J210" i="41"/>
  <c r="I210" i="41"/>
  <c r="H210" i="41"/>
  <c r="G210" i="41"/>
  <c r="M209" i="41"/>
  <c r="L209" i="41"/>
  <c r="K209" i="41"/>
  <c r="J209" i="41"/>
  <c r="I209" i="41"/>
  <c r="H209" i="41"/>
  <c r="G209" i="41"/>
  <c r="M208" i="41"/>
  <c r="L208" i="41"/>
  <c r="K208" i="41"/>
  <c r="J208" i="41"/>
  <c r="I208" i="41"/>
  <c r="H208" i="41"/>
  <c r="G208" i="41"/>
  <c r="M207" i="41"/>
  <c r="L207" i="41"/>
  <c r="K207" i="41"/>
  <c r="J207" i="41"/>
  <c r="I207" i="41"/>
  <c r="H207" i="41"/>
  <c r="G207" i="41"/>
  <c r="M206" i="41"/>
  <c r="L206" i="41"/>
  <c r="K206" i="41"/>
  <c r="J206" i="41"/>
  <c r="I206" i="41"/>
  <c r="H206" i="41"/>
  <c r="G206" i="41"/>
  <c r="M205" i="41"/>
  <c r="L205" i="41"/>
  <c r="K205" i="41"/>
  <c r="J205" i="41"/>
  <c r="I205" i="41"/>
  <c r="H205" i="41"/>
  <c r="G205" i="41"/>
  <c r="M204" i="41"/>
  <c r="L204" i="41"/>
  <c r="K204" i="41"/>
  <c r="J204" i="41"/>
  <c r="I204" i="41"/>
  <c r="H204" i="41"/>
  <c r="G204" i="41"/>
  <c r="M203" i="41"/>
  <c r="L203" i="41"/>
  <c r="K203" i="41"/>
  <c r="J203" i="41"/>
  <c r="I203" i="41"/>
  <c r="H203" i="41"/>
  <c r="G203" i="41"/>
  <c r="M202" i="41"/>
  <c r="L202" i="41"/>
  <c r="K202" i="41"/>
  <c r="J202" i="41"/>
  <c r="I202" i="41"/>
  <c r="H202" i="41"/>
  <c r="G202" i="41"/>
  <c r="M201" i="41"/>
  <c r="L201" i="41"/>
  <c r="K201" i="41"/>
  <c r="J201" i="41"/>
  <c r="I201" i="41"/>
  <c r="H201" i="41"/>
  <c r="G201" i="41"/>
  <c r="M200" i="41"/>
  <c r="L200" i="41"/>
  <c r="K200" i="41"/>
  <c r="J200" i="41"/>
  <c r="I200" i="41"/>
  <c r="H200" i="41"/>
  <c r="G200" i="41"/>
  <c r="M199" i="41"/>
  <c r="L199" i="41"/>
  <c r="K199" i="41"/>
  <c r="J199" i="41"/>
  <c r="I199" i="41"/>
  <c r="H199" i="41"/>
  <c r="G199" i="41"/>
  <c r="M198" i="41"/>
  <c r="L198" i="41"/>
  <c r="K198" i="41"/>
  <c r="J198" i="41"/>
  <c r="I198" i="41"/>
  <c r="H198" i="41"/>
  <c r="G198" i="41"/>
  <c r="M197" i="41"/>
  <c r="L197" i="41"/>
  <c r="K197" i="41"/>
  <c r="J197" i="41"/>
  <c r="I197" i="41"/>
  <c r="H197" i="41"/>
  <c r="G197" i="41"/>
  <c r="M196" i="41"/>
  <c r="L196" i="41"/>
  <c r="K196" i="41"/>
  <c r="J196" i="41"/>
  <c r="I196" i="41"/>
  <c r="H196" i="41"/>
  <c r="G196" i="41"/>
  <c r="M195" i="41"/>
  <c r="L195" i="41"/>
  <c r="K195" i="41"/>
  <c r="J195" i="41"/>
  <c r="I195" i="41"/>
  <c r="H195" i="41"/>
  <c r="G195" i="41"/>
  <c r="M194" i="41"/>
  <c r="L194" i="41"/>
  <c r="K194" i="41"/>
  <c r="J194" i="41"/>
  <c r="I194" i="41"/>
  <c r="H194" i="41"/>
  <c r="G194" i="41"/>
  <c r="M193" i="41"/>
  <c r="L193" i="41"/>
  <c r="K193" i="41"/>
  <c r="J193" i="41"/>
  <c r="I193" i="41"/>
  <c r="H193" i="41"/>
  <c r="G193" i="41"/>
  <c r="M192" i="41"/>
  <c r="L192" i="41"/>
  <c r="K192" i="41"/>
  <c r="J192" i="41"/>
  <c r="I192" i="41"/>
  <c r="H192" i="41"/>
  <c r="G192" i="41"/>
  <c r="M191" i="41"/>
  <c r="L191" i="41"/>
  <c r="K191" i="41"/>
  <c r="J191" i="41"/>
  <c r="I191" i="41"/>
  <c r="H191" i="41"/>
  <c r="G191" i="41"/>
  <c r="M190" i="41"/>
  <c r="L190" i="41"/>
  <c r="K190" i="41"/>
  <c r="J190" i="41"/>
  <c r="I190" i="41"/>
  <c r="H190" i="41"/>
  <c r="G190" i="41"/>
  <c r="M189" i="41"/>
  <c r="L189" i="41"/>
  <c r="K189" i="41"/>
  <c r="J189" i="41"/>
  <c r="I189" i="41"/>
  <c r="H189" i="41"/>
  <c r="G189" i="41"/>
  <c r="M188" i="41"/>
  <c r="L188" i="41"/>
  <c r="K188" i="41"/>
  <c r="J188" i="41"/>
  <c r="I188" i="41"/>
  <c r="H188" i="41"/>
  <c r="G188" i="41"/>
  <c r="M187" i="41"/>
  <c r="L187" i="41"/>
  <c r="K187" i="41"/>
  <c r="J187" i="41"/>
  <c r="I187" i="41"/>
  <c r="H187" i="41"/>
  <c r="G187" i="41"/>
  <c r="M186" i="41"/>
  <c r="L186" i="41"/>
  <c r="K186" i="41"/>
  <c r="J186" i="41"/>
  <c r="I186" i="41"/>
  <c r="H186" i="41"/>
  <c r="G186" i="41"/>
  <c r="M185" i="41"/>
  <c r="L185" i="41"/>
  <c r="K185" i="41"/>
  <c r="J185" i="41"/>
  <c r="I185" i="41"/>
  <c r="H185" i="41"/>
  <c r="G185" i="41"/>
  <c r="M184" i="41"/>
  <c r="L184" i="41"/>
  <c r="K184" i="41"/>
  <c r="J184" i="41"/>
  <c r="I184" i="41"/>
  <c r="H184" i="41"/>
  <c r="G184" i="41"/>
  <c r="M183" i="41"/>
  <c r="L183" i="41"/>
  <c r="K183" i="41"/>
  <c r="J183" i="41"/>
  <c r="I183" i="41"/>
  <c r="H183" i="41"/>
  <c r="G183" i="41"/>
  <c r="M182" i="41"/>
  <c r="L182" i="41"/>
  <c r="K182" i="41"/>
  <c r="J182" i="41"/>
  <c r="I182" i="41"/>
  <c r="H182" i="41"/>
  <c r="G182" i="41"/>
  <c r="M181" i="41"/>
  <c r="L181" i="41"/>
  <c r="K181" i="41"/>
  <c r="J181" i="41"/>
  <c r="I181" i="41"/>
  <c r="H181" i="41"/>
  <c r="G181" i="41"/>
  <c r="M180" i="41"/>
  <c r="L180" i="41"/>
  <c r="K180" i="41"/>
  <c r="J180" i="41"/>
  <c r="I180" i="41"/>
  <c r="H180" i="41"/>
  <c r="G180" i="41"/>
  <c r="M179" i="41"/>
  <c r="L179" i="41"/>
  <c r="K179" i="41"/>
  <c r="J179" i="41"/>
  <c r="I179" i="41"/>
  <c r="H179" i="41"/>
  <c r="G179" i="41"/>
  <c r="M178" i="41"/>
  <c r="L178" i="41"/>
  <c r="K178" i="41"/>
  <c r="J178" i="41"/>
  <c r="I178" i="41"/>
  <c r="H178" i="41"/>
  <c r="G178" i="41"/>
  <c r="M177" i="41"/>
  <c r="L177" i="41"/>
  <c r="K177" i="41"/>
  <c r="J177" i="41"/>
  <c r="I177" i="41"/>
  <c r="H177" i="41"/>
  <c r="G177" i="41"/>
  <c r="M176" i="41"/>
  <c r="L176" i="41"/>
  <c r="K176" i="41"/>
  <c r="J176" i="41"/>
  <c r="I176" i="41"/>
  <c r="H176" i="41"/>
  <c r="G176" i="41"/>
  <c r="M175" i="41"/>
  <c r="L175" i="41"/>
  <c r="K175" i="41"/>
  <c r="J175" i="41"/>
  <c r="I175" i="41"/>
  <c r="H175" i="41"/>
  <c r="G175" i="41"/>
  <c r="M174" i="41"/>
  <c r="L174" i="41"/>
  <c r="K174" i="41"/>
  <c r="J174" i="41"/>
  <c r="I174" i="41"/>
  <c r="H174" i="41"/>
  <c r="G174" i="41"/>
  <c r="M173" i="41"/>
  <c r="L173" i="41"/>
  <c r="K173" i="41"/>
  <c r="J173" i="41"/>
  <c r="I173" i="41"/>
  <c r="H173" i="41"/>
  <c r="G173" i="41"/>
  <c r="M172" i="41"/>
  <c r="L172" i="41"/>
  <c r="K172" i="41"/>
  <c r="J172" i="41"/>
  <c r="I172" i="41"/>
  <c r="H172" i="41"/>
  <c r="G172" i="41"/>
  <c r="M171" i="41"/>
  <c r="L171" i="41"/>
  <c r="K171" i="41"/>
  <c r="J171" i="41"/>
  <c r="I171" i="41"/>
  <c r="H171" i="41"/>
  <c r="G171" i="41"/>
  <c r="M170" i="41"/>
  <c r="L170" i="41"/>
  <c r="K170" i="41"/>
  <c r="J170" i="41"/>
  <c r="I170" i="41"/>
  <c r="H170" i="41"/>
  <c r="G170" i="41"/>
  <c r="M169" i="41"/>
  <c r="L169" i="41"/>
  <c r="K169" i="41"/>
  <c r="J169" i="41"/>
  <c r="I169" i="41"/>
  <c r="H169" i="41"/>
  <c r="G169" i="41"/>
  <c r="M168" i="41"/>
  <c r="L168" i="41"/>
  <c r="K168" i="41"/>
  <c r="J168" i="41"/>
  <c r="I168" i="41"/>
  <c r="H168" i="41"/>
  <c r="G168" i="41"/>
  <c r="M167" i="41"/>
  <c r="L167" i="41"/>
  <c r="K167" i="41"/>
  <c r="J167" i="41"/>
  <c r="I167" i="41"/>
  <c r="H167" i="41"/>
  <c r="G167" i="41"/>
  <c r="M166" i="41"/>
  <c r="L166" i="41"/>
  <c r="K166" i="41"/>
  <c r="J166" i="41"/>
  <c r="I166" i="41"/>
  <c r="H166" i="41"/>
  <c r="G166" i="41"/>
  <c r="M165" i="41"/>
  <c r="L165" i="41"/>
  <c r="K165" i="41"/>
  <c r="J165" i="41"/>
  <c r="I165" i="41"/>
  <c r="H165" i="41"/>
  <c r="G165" i="41"/>
  <c r="M164" i="41"/>
  <c r="L164" i="41"/>
  <c r="K164" i="41"/>
  <c r="J164" i="41"/>
  <c r="I164" i="41"/>
  <c r="H164" i="41"/>
  <c r="G164" i="41"/>
  <c r="M163" i="41"/>
  <c r="L163" i="41"/>
  <c r="K163" i="41"/>
  <c r="J163" i="41"/>
  <c r="I163" i="41"/>
  <c r="H163" i="41"/>
  <c r="G163" i="41"/>
  <c r="M162" i="41"/>
  <c r="L162" i="41"/>
  <c r="K162" i="41"/>
  <c r="J162" i="41"/>
  <c r="I162" i="41"/>
  <c r="H162" i="41"/>
  <c r="G162" i="41"/>
  <c r="M161" i="41"/>
  <c r="L161" i="41"/>
  <c r="K161" i="41"/>
  <c r="J161" i="41"/>
  <c r="I161" i="41"/>
  <c r="H161" i="41"/>
  <c r="G161" i="41"/>
  <c r="M160" i="41"/>
  <c r="L160" i="41"/>
  <c r="K160" i="41"/>
  <c r="J160" i="41"/>
  <c r="I160" i="41"/>
  <c r="H160" i="41"/>
  <c r="G160" i="41"/>
  <c r="M159" i="41"/>
  <c r="L159" i="41"/>
  <c r="K159" i="41"/>
  <c r="J159" i="41"/>
  <c r="I159" i="41"/>
  <c r="H159" i="41"/>
  <c r="G159" i="41"/>
  <c r="M158" i="41"/>
  <c r="L158" i="41"/>
  <c r="K158" i="41"/>
  <c r="J158" i="41"/>
  <c r="I158" i="41"/>
  <c r="H158" i="41"/>
  <c r="G158" i="41"/>
  <c r="M157" i="41"/>
  <c r="L157" i="41"/>
  <c r="K157" i="41"/>
  <c r="J157" i="41"/>
  <c r="I157" i="41"/>
  <c r="H157" i="41"/>
  <c r="G157" i="41"/>
  <c r="M156" i="41"/>
  <c r="L156" i="41"/>
  <c r="K156" i="41"/>
  <c r="J156" i="41"/>
  <c r="I156" i="41"/>
  <c r="H156" i="41"/>
  <c r="G156" i="41"/>
  <c r="M155" i="41"/>
  <c r="L155" i="41"/>
  <c r="K155" i="41"/>
  <c r="J155" i="41"/>
  <c r="I155" i="41"/>
  <c r="H155" i="41"/>
  <c r="G155" i="41"/>
  <c r="M154" i="41"/>
  <c r="L154" i="41"/>
  <c r="K154" i="41"/>
  <c r="J154" i="41"/>
  <c r="I154" i="41"/>
  <c r="H154" i="41"/>
  <c r="G154" i="41"/>
  <c r="M153" i="41"/>
  <c r="L153" i="41"/>
  <c r="K153" i="41"/>
  <c r="J153" i="41"/>
  <c r="I153" i="41"/>
  <c r="H153" i="41"/>
  <c r="G153" i="41"/>
  <c r="M152" i="41"/>
  <c r="L152" i="41"/>
  <c r="K152" i="41"/>
  <c r="J152" i="41"/>
  <c r="I152" i="41"/>
  <c r="H152" i="41"/>
  <c r="G152" i="41"/>
  <c r="M151" i="41"/>
  <c r="L151" i="41"/>
  <c r="K151" i="41"/>
  <c r="J151" i="41"/>
  <c r="I151" i="41"/>
  <c r="H151" i="41"/>
  <c r="G151" i="41"/>
  <c r="M150" i="41"/>
  <c r="L150" i="41"/>
  <c r="K150" i="41"/>
  <c r="J150" i="41"/>
  <c r="I150" i="41"/>
  <c r="H150" i="41"/>
  <c r="G150" i="41"/>
  <c r="M149" i="41"/>
  <c r="L149" i="41"/>
  <c r="K149" i="41"/>
  <c r="J149" i="41"/>
  <c r="I149" i="41"/>
  <c r="H149" i="41"/>
  <c r="G149" i="41"/>
  <c r="M148" i="41"/>
  <c r="L148" i="41"/>
  <c r="K148" i="41"/>
  <c r="J148" i="41"/>
  <c r="I148" i="41"/>
  <c r="H148" i="41"/>
  <c r="G148" i="41"/>
  <c r="M147" i="41"/>
  <c r="L147" i="41"/>
  <c r="K147" i="41"/>
  <c r="J147" i="41"/>
  <c r="I147" i="41"/>
  <c r="H147" i="41"/>
  <c r="G147" i="41"/>
  <c r="M146" i="41"/>
  <c r="L146" i="41"/>
  <c r="K146" i="41"/>
  <c r="J146" i="41"/>
  <c r="I146" i="41"/>
  <c r="H146" i="41"/>
  <c r="G146" i="41"/>
  <c r="M145" i="41"/>
  <c r="L145" i="41"/>
  <c r="K145" i="41"/>
  <c r="J145" i="41"/>
  <c r="I145" i="41"/>
  <c r="H145" i="41"/>
  <c r="G145" i="41"/>
  <c r="M144" i="41"/>
  <c r="L144" i="41"/>
  <c r="K144" i="41"/>
  <c r="J144" i="41"/>
  <c r="I144" i="41"/>
  <c r="H144" i="41"/>
  <c r="G144" i="41"/>
  <c r="M143" i="41"/>
  <c r="L143" i="41"/>
  <c r="K143" i="41"/>
  <c r="J143" i="41"/>
  <c r="I143" i="41"/>
  <c r="H143" i="41"/>
  <c r="G143" i="41"/>
  <c r="M142" i="41"/>
  <c r="L142" i="41"/>
  <c r="K142" i="41"/>
  <c r="J142" i="41"/>
  <c r="I142" i="41"/>
  <c r="H142" i="41"/>
  <c r="G142" i="41"/>
  <c r="M141" i="41"/>
  <c r="L141" i="41"/>
  <c r="K141" i="41"/>
  <c r="J141" i="41"/>
  <c r="I141" i="41"/>
  <c r="H141" i="41"/>
  <c r="G141" i="41"/>
  <c r="M140" i="41"/>
  <c r="L140" i="41"/>
  <c r="K140" i="41"/>
  <c r="J140" i="41"/>
  <c r="I140" i="41"/>
  <c r="H140" i="41"/>
  <c r="G140" i="41"/>
  <c r="M139" i="41"/>
  <c r="L139" i="41"/>
  <c r="K139" i="41"/>
  <c r="J139" i="41"/>
  <c r="I139" i="41"/>
  <c r="H139" i="41"/>
  <c r="G139" i="41"/>
  <c r="M138" i="41"/>
  <c r="L138" i="41"/>
  <c r="K138" i="41"/>
  <c r="J138" i="41"/>
  <c r="I138" i="41"/>
  <c r="H138" i="41"/>
  <c r="G138" i="41"/>
  <c r="M137" i="41"/>
  <c r="L137" i="41"/>
  <c r="K137" i="41"/>
  <c r="J137" i="41"/>
  <c r="I137" i="41"/>
  <c r="H137" i="41"/>
  <c r="G137" i="41"/>
  <c r="M136" i="41"/>
  <c r="L136" i="41"/>
  <c r="K136" i="41"/>
  <c r="J136" i="41"/>
  <c r="I136" i="41"/>
  <c r="H136" i="41"/>
  <c r="G136" i="41"/>
  <c r="M135" i="41"/>
  <c r="L135" i="41"/>
  <c r="K135" i="41"/>
  <c r="J135" i="41"/>
  <c r="I135" i="41"/>
  <c r="H135" i="41"/>
  <c r="G135" i="41"/>
  <c r="M134" i="41"/>
  <c r="L134" i="41"/>
  <c r="K134" i="41"/>
  <c r="J134" i="41"/>
  <c r="I134" i="41"/>
  <c r="H134" i="41"/>
  <c r="G134" i="41"/>
  <c r="M133" i="41"/>
  <c r="L133" i="41"/>
  <c r="K133" i="41"/>
  <c r="J133" i="41"/>
  <c r="I133" i="41"/>
  <c r="H133" i="41"/>
  <c r="G133" i="41"/>
  <c r="M132" i="41"/>
  <c r="L132" i="41"/>
  <c r="K132" i="41"/>
  <c r="J132" i="41"/>
  <c r="I132" i="41"/>
  <c r="H132" i="41"/>
  <c r="G132" i="41"/>
  <c r="M131" i="41"/>
  <c r="L131" i="41"/>
  <c r="K131" i="41"/>
  <c r="J131" i="41"/>
  <c r="I131" i="41"/>
  <c r="H131" i="41"/>
  <c r="G131" i="41"/>
  <c r="M130" i="41"/>
  <c r="L130" i="41"/>
  <c r="K130" i="41"/>
  <c r="J130" i="41"/>
  <c r="I130" i="41"/>
  <c r="H130" i="41"/>
  <c r="G130" i="41"/>
  <c r="M129" i="41"/>
  <c r="L129" i="41"/>
  <c r="K129" i="41"/>
  <c r="J129" i="41"/>
  <c r="I129" i="41"/>
  <c r="H129" i="41"/>
  <c r="G129" i="41"/>
  <c r="M128" i="41"/>
  <c r="L128" i="41"/>
  <c r="K128" i="41"/>
  <c r="J128" i="41"/>
  <c r="I128" i="41"/>
  <c r="H128" i="41"/>
  <c r="G128" i="41"/>
  <c r="M127" i="41"/>
  <c r="L127" i="41"/>
  <c r="K127" i="41"/>
  <c r="J127" i="41"/>
  <c r="I127" i="41"/>
  <c r="H127" i="41"/>
  <c r="G127" i="41"/>
  <c r="M126" i="41"/>
  <c r="L126" i="41"/>
  <c r="K126" i="41"/>
  <c r="J126" i="41"/>
  <c r="I126" i="41"/>
  <c r="H126" i="41"/>
  <c r="G126" i="41"/>
  <c r="M125" i="41"/>
  <c r="L125" i="41"/>
  <c r="K125" i="41"/>
  <c r="J125" i="41"/>
  <c r="I125" i="41"/>
  <c r="H125" i="41"/>
  <c r="G125" i="41"/>
  <c r="M124" i="41"/>
  <c r="L124" i="41"/>
  <c r="K124" i="41"/>
  <c r="J124" i="41"/>
  <c r="I124" i="41"/>
  <c r="H124" i="41"/>
  <c r="G124" i="41"/>
  <c r="M123" i="41"/>
  <c r="L123" i="41"/>
  <c r="K123" i="41"/>
  <c r="J123" i="41"/>
  <c r="I123" i="41"/>
  <c r="H123" i="41"/>
  <c r="G123" i="41"/>
  <c r="M122" i="41"/>
  <c r="L122" i="41"/>
  <c r="K122" i="41"/>
  <c r="J122" i="41"/>
  <c r="I122" i="41"/>
  <c r="H122" i="41"/>
  <c r="G122" i="41"/>
  <c r="M121" i="41"/>
  <c r="L121" i="41"/>
  <c r="K121" i="41"/>
  <c r="J121" i="41"/>
  <c r="I121" i="41"/>
  <c r="H121" i="41"/>
  <c r="G121" i="41"/>
  <c r="M120" i="41"/>
  <c r="L120" i="41"/>
  <c r="K120" i="41"/>
  <c r="J120" i="41"/>
  <c r="I120" i="41"/>
  <c r="H120" i="41"/>
  <c r="G120" i="41"/>
  <c r="M119" i="41"/>
  <c r="L119" i="41"/>
  <c r="K119" i="41"/>
  <c r="J119" i="41"/>
  <c r="I119" i="41"/>
  <c r="H119" i="41"/>
  <c r="G119" i="41"/>
  <c r="M118" i="41"/>
  <c r="L118" i="41"/>
  <c r="K118" i="41"/>
  <c r="J118" i="41"/>
  <c r="I118" i="41"/>
  <c r="H118" i="41"/>
  <c r="G118" i="41"/>
  <c r="M117" i="41"/>
  <c r="L117" i="41"/>
  <c r="K117" i="41"/>
  <c r="J117" i="41"/>
  <c r="I117" i="41"/>
  <c r="H117" i="41"/>
  <c r="G117" i="41"/>
  <c r="M116" i="41"/>
  <c r="L116" i="41"/>
  <c r="K116" i="41"/>
  <c r="J116" i="41"/>
  <c r="I116" i="41"/>
  <c r="H116" i="41"/>
  <c r="G116" i="41"/>
  <c r="M115" i="41"/>
  <c r="L115" i="41"/>
  <c r="K115" i="41"/>
  <c r="J115" i="41"/>
  <c r="I115" i="41"/>
  <c r="H115" i="41"/>
  <c r="G115" i="41"/>
  <c r="M114" i="41"/>
  <c r="L114" i="41"/>
  <c r="K114" i="41"/>
  <c r="J114" i="41"/>
  <c r="I114" i="41"/>
  <c r="H114" i="41"/>
  <c r="G114" i="41"/>
  <c r="M113" i="41"/>
  <c r="L113" i="41"/>
  <c r="K113" i="41"/>
  <c r="J113" i="41"/>
  <c r="I113" i="41"/>
  <c r="H113" i="41"/>
  <c r="G113" i="41"/>
  <c r="M112" i="41"/>
  <c r="L112" i="41"/>
  <c r="K112" i="41"/>
  <c r="J112" i="41"/>
  <c r="I112" i="41"/>
  <c r="H112" i="41"/>
  <c r="G112" i="41"/>
  <c r="M111" i="41"/>
  <c r="L111" i="41"/>
  <c r="K111" i="41"/>
  <c r="J111" i="41"/>
  <c r="I111" i="41"/>
  <c r="H111" i="41"/>
  <c r="G111" i="41"/>
  <c r="M110" i="41"/>
  <c r="L110" i="41"/>
  <c r="K110" i="41"/>
  <c r="J110" i="41"/>
  <c r="I110" i="41"/>
  <c r="H110" i="41"/>
  <c r="G110" i="41"/>
  <c r="M109" i="41"/>
  <c r="L109" i="41"/>
  <c r="K109" i="41"/>
  <c r="J109" i="41"/>
  <c r="I109" i="41"/>
  <c r="H109" i="41"/>
  <c r="G109" i="41"/>
  <c r="M108" i="41"/>
  <c r="L108" i="41"/>
  <c r="K108" i="41"/>
  <c r="J108" i="41"/>
  <c r="I108" i="41"/>
  <c r="H108" i="41"/>
  <c r="G108" i="41"/>
  <c r="M107" i="41"/>
  <c r="L107" i="41"/>
  <c r="K107" i="41"/>
  <c r="J107" i="41"/>
  <c r="I107" i="41"/>
  <c r="H107" i="41"/>
  <c r="G107" i="41"/>
  <c r="M106" i="41"/>
  <c r="L106" i="41"/>
  <c r="K106" i="41"/>
  <c r="J106" i="41"/>
  <c r="I106" i="41"/>
  <c r="H106" i="41"/>
  <c r="G106" i="41"/>
  <c r="M105" i="41"/>
  <c r="L105" i="41"/>
  <c r="K105" i="41"/>
  <c r="J105" i="41"/>
  <c r="I105" i="41"/>
  <c r="H105" i="41"/>
  <c r="G105" i="41"/>
  <c r="M104" i="41"/>
  <c r="L104" i="41"/>
  <c r="K104" i="41"/>
  <c r="J104" i="41"/>
  <c r="I104" i="41"/>
  <c r="H104" i="41"/>
  <c r="G104" i="41"/>
  <c r="M103" i="41"/>
  <c r="L103" i="41"/>
  <c r="K103" i="41"/>
  <c r="J103" i="41"/>
  <c r="I103" i="41"/>
  <c r="H103" i="41"/>
  <c r="G103" i="41"/>
  <c r="M102" i="41"/>
  <c r="L102" i="41"/>
  <c r="K102" i="41"/>
  <c r="J102" i="41"/>
  <c r="I102" i="41"/>
  <c r="H102" i="41"/>
  <c r="G102" i="41"/>
  <c r="M101" i="41"/>
  <c r="L101" i="41"/>
  <c r="K101" i="41"/>
  <c r="J101" i="41"/>
  <c r="I101" i="41"/>
  <c r="H101" i="41"/>
  <c r="G101" i="41"/>
  <c r="M100" i="41"/>
  <c r="L100" i="41"/>
  <c r="K100" i="41"/>
  <c r="J100" i="41"/>
  <c r="I100" i="41"/>
  <c r="H100" i="41"/>
  <c r="G100" i="41"/>
  <c r="M99" i="41"/>
  <c r="L99" i="41"/>
  <c r="K99" i="41"/>
  <c r="J99" i="41"/>
  <c r="I99" i="41"/>
  <c r="H99" i="41"/>
  <c r="G99" i="41"/>
  <c r="M98" i="41"/>
  <c r="L98" i="41"/>
  <c r="K98" i="41"/>
  <c r="J98" i="41"/>
  <c r="I98" i="41"/>
  <c r="H98" i="41"/>
  <c r="G98" i="41"/>
  <c r="M97" i="41"/>
  <c r="L97" i="41"/>
  <c r="K97" i="41"/>
  <c r="J97" i="41"/>
  <c r="I97" i="41"/>
  <c r="H97" i="41"/>
  <c r="G97" i="41"/>
  <c r="M96" i="41"/>
  <c r="L96" i="41"/>
  <c r="K96" i="41"/>
  <c r="J96" i="41"/>
  <c r="I96" i="41"/>
  <c r="H96" i="41"/>
  <c r="G96" i="41"/>
  <c r="M95" i="41"/>
  <c r="L95" i="41"/>
  <c r="K95" i="41"/>
  <c r="J95" i="41"/>
  <c r="I95" i="41"/>
  <c r="H95" i="41"/>
  <c r="G95" i="41"/>
  <c r="M94" i="41"/>
  <c r="L94" i="41"/>
  <c r="K94" i="41"/>
  <c r="J94" i="41"/>
  <c r="I94" i="41"/>
  <c r="H94" i="41"/>
  <c r="G94" i="41"/>
  <c r="M93" i="41"/>
  <c r="L93" i="41"/>
  <c r="K93" i="41"/>
  <c r="J93" i="41"/>
  <c r="I93" i="41"/>
  <c r="H93" i="41"/>
  <c r="G93" i="41"/>
  <c r="M92" i="41"/>
  <c r="L92" i="41"/>
  <c r="K92" i="41"/>
  <c r="J92" i="41"/>
  <c r="I92" i="41"/>
  <c r="H92" i="41"/>
  <c r="G92" i="41"/>
  <c r="M91" i="41"/>
  <c r="L91" i="41"/>
  <c r="K91" i="41"/>
  <c r="J91" i="41"/>
  <c r="I91" i="41"/>
  <c r="H91" i="41"/>
  <c r="G91" i="41"/>
  <c r="M90" i="41"/>
  <c r="L90" i="41"/>
  <c r="K90" i="41"/>
  <c r="J90" i="41"/>
  <c r="I90" i="41"/>
  <c r="H90" i="41"/>
  <c r="G90" i="41"/>
  <c r="M89" i="41"/>
  <c r="L89" i="41"/>
  <c r="K89" i="41"/>
  <c r="J89" i="41"/>
  <c r="I89" i="41"/>
  <c r="H89" i="41"/>
  <c r="G89" i="41"/>
  <c r="M88" i="41"/>
  <c r="L88" i="41"/>
  <c r="K88" i="41"/>
  <c r="J88" i="41"/>
  <c r="I88" i="41"/>
  <c r="H88" i="41"/>
  <c r="G88" i="41"/>
  <c r="M87" i="41"/>
  <c r="L87" i="41"/>
  <c r="K87" i="41"/>
  <c r="J87" i="41"/>
  <c r="I87" i="41"/>
  <c r="H87" i="41"/>
  <c r="G87" i="41"/>
  <c r="M86" i="41"/>
  <c r="L86" i="41"/>
  <c r="K86" i="41"/>
  <c r="J86" i="41"/>
  <c r="I86" i="41"/>
  <c r="H86" i="41"/>
  <c r="G86" i="41"/>
  <c r="M85" i="41"/>
  <c r="L85" i="41"/>
  <c r="K85" i="41"/>
  <c r="J85" i="41"/>
  <c r="I85" i="41"/>
  <c r="H85" i="41"/>
  <c r="G85" i="41"/>
  <c r="M84" i="41"/>
  <c r="L84" i="41"/>
  <c r="K84" i="41"/>
  <c r="J84" i="41"/>
  <c r="I84" i="41"/>
  <c r="H84" i="41"/>
  <c r="G84" i="41"/>
  <c r="M83" i="41"/>
  <c r="L83" i="41"/>
  <c r="K83" i="41"/>
  <c r="J83" i="41"/>
  <c r="I83" i="41"/>
  <c r="H83" i="41"/>
  <c r="G83" i="41"/>
  <c r="M82" i="41"/>
  <c r="L82" i="41"/>
  <c r="K82" i="41"/>
  <c r="J82" i="41"/>
  <c r="I82" i="41"/>
  <c r="H82" i="41"/>
  <c r="G82" i="41"/>
  <c r="M81" i="41"/>
  <c r="L81" i="41"/>
  <c r="K81" i="41"/>
  <c r="J81" i="41"/>
  <c r="I81" i="41"/>
  <c r="H81" i="41"/>
  <c r="G81" i="41"/>
  <c r="M80" i="41"/>
  <c r="L80" i="41"/>
  <c r="K80" i="41"/>
  <c r="J80" i="41"/>
  <c r="I80" i="41"/>
  <c r="H80" i="41"/>
  <c r="G80" i="41"/>
  <c r="M79" i="41"/>
  <c r="L79" i="41"/>
  <c r="K79" i="41"/>
  <c r="J79" i="41"/>
  <c r="I79" i="41"/>
  <c r="H79" i="41"/>
  <c r="G79" i="41"/>
  <c r="M78" i="41"/>
  <c r="L78" i="41"/>
  <c r="K78" i="41"/>
  <c r="J78" i="41"/>
  <c r="I78" i="41"/>
  <c r="H78" i="41"/>
  <c r="G78" i="41"/>
  <c r="M77" i="41"/>
  <c r="L77" i="41"/>
  <c r="K77" i="41"/>
  <c r="J77" i="41"/>
  <c r="I77" i="41"/>
  <c r="H77" i="41"/>
  <c r="G77" i="41"/>
  <c r="M76" i="41"/>
  <c r="L76" i="41"/>
  <c r="K76" i="41"/>
  <c r="J76" i="41"/>
  <c r="I76" i="41"/>
  <c r="H76" i="41"/>
  <c r="G76" i="41"/>
  <c r="M75" i="41"/>
  <c r="L75" i="41"/>
  <c r="K75" i="41"/>
  <c r="J75" i="41"/>
  <c r="I75" i="41"/>
  <c r="H75" i="41"/>
  <c r="G75" i="41"/>
  <c r="M74" i="41"/>
  <c r="L74" i="41"/>
  <c r="K74" i="41"/>
  <c r="J74" i="41"/>
  <c r="I74" i="41"/>
  <c r="H74" i="41"/>
  <c r="G74" i="41"/>
  <c r="M73" i="41"/>
  <c r="L73" i="41"/>
  <c r="K73" i="41"/>
  <c r="J73" i="41"/>
  <c r="I73" i="41"/>
  <c r="H73" i="41"/>
  <c r="G73" i="41"/>
  <c r="M72" i="41"/>
  <c r="L72" i="41"/>
  <c r="K72" i="41"/>
  <c r="J72" i="41"/>
  <c r="I72" i="41"/>
  <c r="H72" i="41"/>
  <c r="G72" i="41"/>
  <c r="M71" i="41"/>
  <c r="L71" i="41"/>
  <c r="K71" i="41"/>
  <c r="J71" i="41"/>
  <c r="I71" i="41"/>
  <c r="H71" i="41"/>
  <c r="G71" i="41"/>
  <c r="M70" i="41"/>
  <c r="L70" i="41"/>
  <c r="K70" i="41"/>
  <c r="J70" i="41"/>
  <c r="I70" i="41"/>
  <c r="H70" i="41"/>
  <c r="G70" i="41"/>
  <c r="M69" i="41"/>
  <c r="L69" i="41"/>
  <c r="K69" i="41"/>
  <c r="J69" i="41"/>
  <c r="I69" i="41"/>
  <c r="H69" i="41"/>
  <c r="G69" i="41"/>
  <c r="M68" i="41"/>
  <c r="L68" i="41"/>
  <c r="K68" i="41"/>
  <c r="J68" i="41"/>
  <c r="I68" i="41"/>
  <c r="H68" i="41"/>
  <c r="G68" i="41"/>
  <c r="M67" i="41"/>
  <c r="L67" i="41"/>
  <c r="K67" i="41"/>
  <c r="J67" i="41"/>
  <c r="I67" i="41"/>
  <c r="H67" i="41"/>
  <c r="G67" i="41"/>
  <c r="M66" i="41"/>
  <c r="L66" i="41"/>
  <c r="K66" i="41"/>
  <c r="J66" i="41"/>
  <c r="I66" i="41"/>
  <c r="H66" i="41"/>
  <c r="G66" i="41"/>
  <c r="M65" i="41"/>
  <c r="L65" i="41"/>
  <c r="K65" i="41"/>
  <c r="J65" i="41"/>
  <c r="I65" i="41"/>
  <c r="H65" i="41"/>
  <c r="G65" i="41"/>
  <c r="M64" i="41"/>
  <c r="L64" i="41"/>
  <c r="K64" i="41"/>
  <c r="J64" i="41"/>
  <c r="I64" i="41"/>
  <c r="H64" i="41"/>
  <c r="G64" i="41"/>
  <c r="M63" i="41"/>
  <c r="L63" i="41"/>
  <c r="K63" i="41"/>
  <c r="J63" i="41"/>
  <c r="I63" i="41"/>
  <c r="H63" i="41"/>
  <c r="G63" i="41"/>
  <c r="M62" i="41"/>
  <c r="L62" i="41"/>
  <c r="K62" i="41"/>
  <c r="J62" i="41"/>
  <c r="I62" i="41"/>
  <c r="H62" i="41"/>
  <c r="G62" i="41"/>
  <c r="M61" i="41"/>
  <c r="L61" i="41"/>
  <c r="K61" i="41"/>
  <c r="J61" i="41"/>
  <c r="I61" i="41"/>
  <c r="H61" i="41"/>
  <c r="G61" i="41"/>
  <c r="M60" i="41"/>
  <c r="L60" i="41"/>
  <c r="K60" i="41"/>
  <c r="J60" i="41"/>
  <c r="I60" i="41"/>
  <c r="H60" i="41"/>
  <c r="G60" i="41"/>
  <c r="M59" i="41"/>
  <c r="L59" i="41"/>
  <c r="K59" i="41"/>
  <c r="J59" i="41"/>
  <c r="I59" i="41"/>
  <c r="H59" i="41"/>
  <c r="G59" i="41"/>
  <c r="M58" i="41"/>
  <c r="L58" i="41"/>
  <c r="K58" i="41"/>
  <c r="J58" i="41"/>
  <c r="I58" i="41"/>
  <c r="H58" i="41"/>
  <c r="G58" i="41"/>
  <c r="M57" i="41"/>
  <c r="L57" i="41"/>
  <c r="K57" i="41"/>
  <c r="J57" i="41"/>
  <c r="I57" i="41"/>
  <c r="H57" i="41"/>
  <c r="G57" i="41"/>
  <c r="M56" i="41"/>
  <c r="L56" i="41"/>
  <c r="K56" i="41"/>
  <c r="J56" i="41"/>
  <c r="I56" i="41"/>
  <c r="H56" i="41"/>
  <c r="G56" i="41"/>
  <c r="M55" i="41"/>
  <c r="L55" i="41"/>
  <c r="K55" i="41"/>
  <c r="J55" i="41"/>
  <c r="I55" i="41"/>
  <c r="H55" i="41"/>
  <c r="G55" i="41"/>
  <c r="M54" i="41"/>
  <c r="L54" i="41"/>
  <c r="K54" i="41"/>
  <c r="J54" i="41"/>
  <c r="I54" i="41"/>
  <c r="H54" i="41"/>
  <c r="G54" i="41"/>
  <c r="M53" i="41"/>
  <c r="L53" i="41"/>
  <c r="K53" i="41"/>
  <c r="J53" i="41"/>
  <c r="I53" i="41"/>
  <c r="H53" i="41"/>
  <c r="G53" i="41"/>
  <c r="M52" i="41"/>
  <c r="L52" i="41"/>
  <c r="K52" i="41"/>
  <c r="J52" i="41"/>
  <c r="I52" i="41"/>
  <c r="H52" i="41"/>
  <c r="G52" i="41"/>
  <c r="M51" i="41"/>
  <c r="L51" i="41"/>
  <c r="K51" i="41"/>
  <c r="J51" i="41"/>
  <c r="I51" i="41"/>
  <c r="H51" i="41"/>
  <c r="G51" i="41"/>
  <c r="M50" i="41"/>
  <c r="L50" i="41"/>
  <c r="K50" i="41"/>
  <c r="J50" i="41"/>
  <c r="I50" i="41"/>
  <c r="H50" i="41"/>
  <c r="G50" i="41"/>
  <c r="M49" i="41"/>
  <c r="L49" i="41"/>
  <c r="K49" i="41"/>
  <c r="J49" i="41"/>
  <c r="I49" i="41"/>
  <c r="H49" i="41"/>
  <c r="G49" i="41"/>
  <c r="M48" i="41"/>
  <c r="L48" i="41"/>
  <c r="K48" i="41"/>
  <c r="J48" i="41"/>
  <c r="I48" i="41"/>
  <c r="H48" i="41"/>
  <c r="G48" i="41"/>
  <c r="M47" i="41"/>
  <c r="L47" i="41"/>
  <c r="K47" i="41"/>
  <c r="J47" i="41"/>
  <c r="I47" i="41"/>
  <c r="H47" i="41"/>
  <c r="G47" i="41"/>
  <c r="M46" i="41"/>
  <c r="L46" i="41"/>
  <c r="K46" i="41"/>
  <c r="J46" i="41"/>
  <c r="I46" i="41"/>
  <c r="H46" i="41"/>
  <c r="G46" i="41"/>
  <c r="M45" i="41"/>
  <c r="L45" i="41"/>
  <c r="K45" i="41"/>
  <c r="J45" i="41"/>
  <c r="I45" i="41"/>
  <c r="H45" i="41"/>
  <c r="G45" i="41"/>
  <c r="M44" i="41"/>
  <c r="L44" i="41"/>
  <c r="K44" i="41"/>
  <c r="J44" i="41"/>
  <c r="I44" i="41"/>
  <c r="H44" i="41"/>
  <c r="G44" i="41"/>
  <c r="M43" i="41"/>
  <c r="L43" i="41"/>
  <c r="K43" i="41"/>
  <c r="J43" i="41"/>
  <c r="I43" i="41"/>
  <c r="H43" i="41"/>
  <c r="G43" i="41"/>
  <c r="M42" i="41"/>
  <c r="L42" i="41"/>
  <c r="K42" i="41"/>
  <c r="J42" i="41"/>
  <c r="I42" i="41"/>
  <c r="H42" i="41"/>
  <c r="G42" i="41"/>
  <c r="M41" i="41"/>
  <c r="L41" i="41"/>
  <c r="K41" i="41"/>
  <c r="J41" i="41"/>
  <c r="I41" i="41"/>
  <c r="H41" i="41"/>
  <c r="G41" i="41"/>
  <c r="M40" i="41"/>
  <c r="L40" i="41"/>
  <c r="K40" i="41"/>
  <c r="J40" i="41"/>
  <c r="I40" i="41"/>
  <c r="H40" i="41"/>
  <c r="G40" i="41"/>
  <c r="M39" i="41"/>
  <c r="L39" i="41"/>
  <c r="K39" i="41"/>
  <c r="J39" i="41"/>
  <c r="I39" i="41"/>
  <c r="H39" i="41"/>
  <c r="G39" i="41"/>
  <c r="M38" i="41"/>
  <c r="L38" i="41"/>
  <c r="K38" i="41"/>
  <c r="J38" i="41"/>
  <c r="I38" i="41"/>
  <c r="H38" i="41"/>
  <c r="G38" i="41"/>
  <c r="M37" i="41"/>
  <c r="L37" i="41"/>
  <c r="K37" i="41"/>
  <c r="J37" i="41"/>
  <c r="I37" i="41"/>
  <c r="H37" i="41"/>
  <c r="G37" i="41"/>
  <c r="M36" i="41"/>
  <c r="L36" i="41"/>
  <c r="K36" i="41"/>
  <c r="J36" i="41"/>
  <c r="I36" i="41"/>
  <c r="H36" i="41"/>
  <c r="G36" i="41"/>
  <c r="M35" i="41"/>
  <c r="L35" i="41"/>
  <c r="K35" i="41"/>
  <c r="J35" i="41"/>
  <c r="I35" i="41"/>
  <c r="H35" i="41"/>
  <c r="G35" i="41"/>
  <c r="M34" i="41"/>
  <c r="L34" i="41"/>
  <c r="K34" i="41"/>
  <c r="J34" i="41"/>
  <c r="I34" i="41"/>
  <c r="H34" i="41"/>
  <c r="G34" i="41"/>
  <c r="M33" i="41"/>
  <c r="L33" i="41"/>
  <c r="K33" i="41"/>
  <c r="J33" i="41"/>
  <c r="I33" i="41"/>
  <c r="H33" i="41"/>
  <c r="G33" i="41"/>
  <c r="M32" i="41"/>
  <c r="L32" i="41"/>
  <c r="K32" i="41"/>
  <c r="J32" i="41"/>
  <c r="I32" i="41"/>
  <c r="H32" i="41"/>
  <c r="G32" i="41"/>
  <c r="M31" i="41"/>
  <c r="L31" i="41"/>
  <c r="K31" i="41"/>
  <c r="J31" i="41"/>
  <c r="I31" i="41"/>
  <c r="H31" i="41"/>
  <c r="G31" i="41"/>
  <c r="M30" i="41"/>
  <c r="L30" i="41"/>
  <c r="K30" i="41"/>
  <c r="J30" i="41"/>
  <c r="I30" i="41"/>
  <c r="H30" i="41"/>
  <c r="G30" i="41"/>
  <c r="M29" i="41"/>
  <c r="L29" i="41"/>
  <c r="K29" i="41"/>
  <c r="J29" i="41"/>
  <c r="I29" i="41"/>
  <c r="H29" i="41"/>
  <c r="G29" i="41"/>
  <c r="H23" i="41"/>
  <c r="I23" i="41"/>
  <c r="G23" i="41"/>
  <c r="J23" i="41"/>
  <c r="K23" i="41"/>
  <c r="H24" i="41"/>
  <c r="I24" i="41"/>
  <c r="G24" i="41"/>
  <c r="J24" i="41"/>
  <c r="K24" i="41"/>
  <c r="H25" i="41"/>
  <c r="I25" i="41"/>
  <c r="G25" i="41"/>
  <c r="J25" i="41"/>
  <c r="H26" i="41"/>
  <c r="I26" i="41"/>
  <c r="G26" i="41"/>
  <c r="J26" i="41"/>
  <c r="H27" i="41"/>
  <c r="I27" i="41"/>
  <c r="G27" i="41"/>
  <c r="J27" i="41"/>
  <c r="H28" i="41"/>
  <c r="I28" i="41"/>
  <c r="G28" i="41"/>
  <c r="J28" i="41"/>
  <c r="K25" i="41"/>
  <c r="K26" i="41"/>
  <c r="K27" i="41"/>
  <c r="K28" i="41"/>
  <c r="H18" i="41"/>
  <c r="G20" i="41"/>
  <c r="H223" i="40"/>
  <c r="G223" i="40"/>
  <c r="F223" i="40"/>
  <c r="E223" i="40"/>
  <c r="H222" i="40"/>
  <c r="G222" i="40"/>
  <c r="F222" i="40"/>
  <c r="E222" i="40"/>
  <c r="H221" i="40"/>
  <c r="G221" i="40"/>
  <c r="F221" i="40"/>
  <c r="E221" i="40"/>
  <c r="H220" i="40"/>
  <c r="G220" i="40"/>
  <c r="F220" i="40"/>
  <c r="E220" i="40"/>
  <c r="H219" i="40"/>
  <c r="G219" i="40"/>
  <c r="F219" i="40"/>
  <c r="E219" i="40"/>
  <c r="H218" i="40"/>
  <c r="G218" i="40"/>
  <c r="F218" i="40"/>
  <c r="E218" i="40"/>
  <c r="H217" i="40"/>
  <c r="G217" i="40"/>
  <c r="F217" i="40"/>
  <c r="E217" i="40"/>
  <c r="H216" i="40"/>
  <c r="G216" i="40"/>
  <c r="F216" i="40"/>
  <c r="E216" i="40"/>
  <c r="H215" i="40"/>
  <c r="G215" i="40"/>
  <c r="F215" i="40"/>
  <c r="E215" i="40"/>
  <c r="H214" i="40"/>
  <c r="G214" i="40"/>
  <c r="F214" i="40"/>
  <c r="E214" i="40"/>
  <c r="H213" i="40"/>
  <c r="G213" i="40"/>
  <c r="F213" i="40"/>
  <c r="E213" i="40"/>
  <c r="H212" i="40"/>
  <c r="G212" i="40"/>
  <c r="F212" i="40"/>
  <c r="E212" i="40"/>
  <c r="H211" i="40"/>
  <c r="G211" i="40"/>
  <c r="F211" i="40"/>
  <c r="E211" i="40"/>
  <c r="H210" i="40"/>
  <c r="G210" i="40"/>
  <c r="F210" i="40"/>
  <c r="E210" i="40"/>
  <c r="H209" i="40"/>
  <c r="G209" i="40"/>
  <c r="F209" i="40"/>
  <c r="E209" i="40"/>
  <c r="H208" i="40"/>
  <c r="G208" i="40"/>
  <c r="F208" i="40"/>
  <c r="E208" i="40"/>
  <c r="H207" i="40"/>
  <c r="G207" i="40"/>
  <c r="F207" i="40"/>
  <c r="E207" i="40"/>
  <c r="H206" i="40"/>
  <c r="G206" i="40"/>
  <c r="F206" i="40"/>
  <c r="E206" i="40"/>
  <c r="H205" i="40"/>
  <c r="G205" i="40"/>
  <c r="F205" i="40"/>
  <c r="E205" i="40"/>
  <c r="H204" i="40"/>
  <c r="G204" i="40"/>
  <c r="F204" i="40"/>
  <c r="E204" i="40"/>
  <c r="H203" i="40"/>
  <c r="G203" i="40"/>
  <c r="F203" i="40"/>
  <c r="E203" i="40"/>
  <c r="H202" i="40"/>
  <c r="G202" i="40"/>
  <c r="F202" i="40"/>
  <c r="E202" i="40"/>
  <c r="H201" i="40"/>
  <c r="G201" i="40"/>
  <c r="F201" i="40"/>
  <c r="E201" i="40"/>
  <c r="H200" i="40"/>
  <c r="G200" i="40"/>
  <c r="F200" i="40"/>
  <c r="E200" i="40"/>
  <c r="H199" i="40"/>
  <c r="G199" i="40"/>
  <c r="F199" i="40"/>
  <c r="E199" i="40"/>
  <c r="H198" i="40"/>
  <c r="G198" i="40"/>
  <c r="F198" i="40"/>
  <c r="E198" i="40"/>
  <c r="H197" i="40"/>
  <c r="G197" i="40"/>
  <c r="F197" i="40"/>
  <c r="E197" i="40"/>
  <c r="H196" i="40"/>
  <c r="G196" i="40"/>
  <c r="F196" i="40"/>
  <c r="E196" i="40"/>
  <c r="H195" i="40"/>
  <c r="G195" i="40"/>
  <c r="F195" i="40"/>
  <c r="E195" i="40"/>
  <c r="H194" i="40"/>
  <c r="G194" i="40"/>
  <c r="F194" i="40"/>
  <c r="E194" i="40"/>
  <c r="H193" i="40"/>
  <c r="G193" i="40"/>
  <c r="F193" i="40"/>
  <c r="E193" i="40"/>
  <c r="H192" i="40"/>
  <c r="G192" i="40"/>
  <c r="F192" i="40"/>
  <c r="E192" i="40"/>
  <c r="H191" i="40"/>
  <c r="G191" i="40"/>
  <c r="F191" i="40"/>
  <c r="E191" i="40"/>
  <c r="H190" i="40"/>
  <c r="G190" i="40"/>
  <c r="F190" i="40"/>
  <c r="E190" i="40"/>
  <c r="H189" i="40"/>
  <c r="G189" i="40"/>
  <c r="F189" i="40"/>
  <c r="E189" i="40"/>
  <c r="H188" i="40"/>
  <c r="G188" i="40"/>
  <c r="F188" i="40"/>
  <c r="E188" i="40"/>
  <c r="H187" i="40"/>
  <c r="G187" i="40"/>
  <c r="F187" i="40"/>
  <c r="E187" i="40"/>
  <c r="H186" i="40"/>
  <c r="G186" i="40"/>
  <c r="F186" i="40"/>
  <c r="E186" i="40"/>
  <c r="H185" i="40"/>
  <c r="G185" i="40"/>
  <c r="F185" i="40"/>
  <c r="E185" i="40"/>
  <c r="H184" i="40"/>
  <c r="G184" i="40"/>
  <c r="F184" i="40"/>
  <c r="E184" i="40"/>
  <c r="H183" i="40"/>
  <c r="G183" i="40"/>
  <c r="F183" i="40"/>
  <c r="E183" i="40"/>
  <c r="H182" i="40"/>
  <c r="G182" i="40"/>
  <c r="F182" i="40"/>
  <c r="E182" i="40"/>
  <c r="H181" i="40"/>
  <c r="G181" i="40"/>
  <c r="F181" i="40"/>
  <c r="E181" i="40"/>
  <c r="H180" i="40"/>
  <c r="G180" i="40"/>
  <c r="F180" i="40"/>
  <c r="E180" i="40"/>
  <c r="H179" i="40"/>
  <c r="G179" i="40"/>
  <c r="F179" i="40"/>
  <c r="E179" i="40"/>
  <c r="H178" i="40"/>
  <c r="G178" i="40"/>
  <c r="F178" i="40"/>
  <c r="E178" i="40"/>
  <c r="H177" i="40"/>
  <c r="G177" i="40"/>
  <c r="F177" i="40"/>
  <c r="E177" i="40"/>
  <c r="H176" i="40"/>
  <c r="G176" i="40"/>
  <c r="F176" i="40"/>
  <c r="E176" i="40"/>
  <c r="H175" i="40"/>
  <c r="G175" i="40"/>
  <c r="F175" i="40"/>
  <c r="E175" i="40"/>
  <c r="H174" i="40"/>
  <c r="G174" i="40"/>
  <c r="F174" i="40"/>
  <c r="E174" i="40"/>
  <c r="H173" i="40"/>
  <c r="G173" i="40"/>
  <c r="F173" i="40"/>
  <c r="E173" i="40"/>
  <c r="H172" i="40"/>
  <c r="G172" i="40"/>
  <c r="F172" i="40"/>
  <c r="E172" i="40"/>
  <c r="H171" i="40"/>
  <c r="G171" i="40"/>
  <c r="F171" i="40"/>
  <c r="E171" i="40"/>
  <c r="H170" i="40"/>
  <c r="G170" i="40"/>
  <c r="F170" i="40"/>
  <c r="E170" i="40"/>
  <c r="H169" i="40"/>
  <c r="G169" i="40"/>
  <c r="F169" i="40"/>
  <c r="E169" i="40"/>
  <c r="H168" i="40"/>
  <c r="G168" i="40"/>
  <c r="F168" i="40"/>
  <c r="E168" i="40"/>
  <c r="H167" i="40"/>
  <c r="G167" i="40"/>
  <c r="F167" i="40"/>
  <c r="E167" i="40"/>
  <c r="H166" i="40"/>
  <c r="G166" i="40"/>
  <c r="F166" i="40"/>
  <c r="E166" i="40"/>
  <c r="H165" i="40"/>
  <c r="G165" i="40"/>
  <c r="F165" i="40"/>
  <c r="E165" i="40"/>
  <c r="H164" i="40"/>
  <c r="G164" i="40"/>
  <c r="F164" i="40"/>
  <c r="E164" i="40"/>
  <c r="H163" i="40"/>
  <c r="G163" i="40"/>
  <c r="F163" i="40"/>
  <c r="E163" i="40"/>
  <c r="H162" i="40"/>
  <c r="G162" i="40"/>
  <c r="F162" i="40"/>
  <c r="E162" i="40"/>
  <c r="H161" i="40"/>
  <c r="G161" i="40"/>
  <c r="F161" i="40"/>
  <c r="E161" i="40"/>
  <c r="H160" i="40"/>
  <c r="G160" i="40"/>
  <c r="F160" i="40"/>
  <c r="E160" i="40"/>
  <c r="H159" i="40"/>
  <c r="G159" i="40"/>
  <c r="F159" i="40"/>
  <c r="E159" i="40"/>
  <c r="H158" i="40"/>
  <c r="G158" i="40"/>
  <c r="F158" i="40"/>
  <c r="E158" i="40"/>
  <c r="H157" i="40"/>
  <c r="G157" i="40"/>
  <c r="F157" i="40"/>
  <c r="E157" i="40"/>
  <c r="H156" i="40"/>
  <c r="G156" i="40"/>
  <c r="F156" i="40"/>
  <c r="E156" i="40"/>
  <c r="H155" i="40"/>
  <c r="G155" i="40"/>
  <c r="F155" i="40"/>
  <c r="E155" i="40"/>
  <c r="H154" i="40"/>
  <c r="G154" i="40"/>
  <c r="F154" i="40"/>
  <c r="E154" i="40"/>
  <c r="H153" i="40"/>
  <c r="G153" i="40"/>
  <c r="F153" i="40"/>
  <c r="E153" i="40"/>
  <c r="H152" i="40"/>
  <c r="G152" i="40"/>
  <c r="F152" i="40"/>
  <c r="E152" i="40"/>
  <c r="H151" i="40"/>
  <c r="G151" i="40"/>
  <c r="F151" i="40"/>
  <c r="E151" i="40"/>
  <c r="H150" i="40"/>
  <c r="G150" i="40"/>
  <c r="F150" i="40"/>
  <c r="E150" i="40"/>
  <c r="H149" i="40"/>
  <c r="G149" i="40"/>
  <c r="F149" i="40"/>
  <c r="E149" i="40"/>
  <c r="H148" i="40"/>
  <c r="G148" i="40"/>
  <c r="F148" i="40"/>
  <c r="E148" i="40"/>
  <c r="H147" i="40"/>
  <c r="G147" i="40"/>
  <c r="F147" i="40"/>
  <c r="E147" i="40"/>
  <c r="H146" i="40"/>
  <c r="G146" i="40"/>
  <c r="F146" i="40"/>
  <c r="E146" i="40"/>
  <c r="H145" i="40"/>
  <c r="G145" i="40"/>
  <c r="F145" i="40"/>
  <c r="E145" i="40"/>
  <c r="H144" i="40"/>
  <c r="G144" i="40"/>
  <c r="F144" i="40"/>
  <c r="E144" i="40"/>
  <c r="H143" i="40"/>
  <c r="G143" i="40"/>
  <c r="F143" i="40"/>
  <c r="E143" i="40"/>
  <c r="H142" i="40"/>
  <c r="G142" i="40"/>
  <c r="F142" i="40"/>
  <c r="E142" i="40"/>
  <c r="H141" i="40"/>
  <c r="G141" i="40"/>
  <c r="F141" i="40"/>
  <c r="E141" i="40"/>
  <c r="H140" i="40"/>
  <c r="G140" i="40"/>
  <c r="F140" i="40"/>
  <c r="E140" i="40"/>
  <c r="H139" i="40"/>
  <c r="G139" i="40"/>
  <c r="F139" i="40"/>
  <c r="E139" i="40"/>
  <c r="H138" i="40"/>
  <c r="G138" i="40"/>
  <c r="F138" i="40"/>
  <c r="E138" i="40"/>
  <c r="H137" i="40"/>
  <c r="G137" i="40"/>
  <c r="F137" i="40"/>
  <c r="E137" i="40"/>
  <c r="H136" i="40"/>
  <c r="G136" i="40"/>
  <c r="F136" i="40"/>
  <c r="E136" i="40"/>
  <c r="H135" i="40"/>
  <c r="G135" i="40"/>
  <c r="F135" i="40"/>
  <c r="E135" i="40"/>
  <c r="H134" i="40"/>
  <c r="G134" i="40"/>
  <c r="F134" i="40"/>
  <c r="E134" i="40"/>
  <c r="H133" i="40"/>
  <c r="G133" i="40"/>
  <c r="F133" i="40"/>
  <c r="E133" i="40"/>
  <c r="H132" i="40"/>
  <c r="G132" i="40"/>
  <c r="F132" i="40"/>
  <c r="E132" i="40"/>
  <c r="H131" i="40"/>
  <c r="G131" i="40"/>
  <c r="F131" i="40"/>
  <c r="E131" i="40"/>
  <c r="H130" i="40"/>
  <c r="G130" i="40"/>
  <c r="F130" i="40"/>
  <c r="E130" i="40"/>
  <c r="H129" i="40"/>
  <c r="G129" i="40"/>
  <c r="F129" i="40"/>
  <c r="E129" i="40"/>
  <c r="H128" i="40"/>
  <c r="G128" i="40"/>
  <c r="F128" i="40"/>
  <c r="E128" i="40"/>
  <c r="H127" i="40"/>
  <c r="G127" i="40"/>
  <c r="F127" i="40"/>
  <c r="E127" i="40"/>
  <c r="H126" i="40"/>
  <c r="G126" i="40"/>
  <c r="F126" i="40"/>
  <c r="E126" i="40"/>
  <c r="H125" i="40"/>
  <c r="G125" i="40"/>
  <c r="F125" i="40"/>
  <c r="E125" i="40"/>
  <c r="H124" i="40"/>
  <c r="G124" i="40"/>
  <c r="F124" i="40"/>
  <c r="E124" i="40"/>
  <c r="H123" i="40"/>
  <c r="G123" i="40"/>
  <c r="F123" i="40"/>
  <c r="E123" i="40"/>
  <c r="H122" i="40"/>
  <c r="G122" i="40"/>
  <c r="F122" i="40"/>
  <c r="E122" i="40"/>
  <c r="H121" i="40"/>
  <c r="G121" i="40"/>
  <c r="F121" i="40"/>
  <c r="E121" i="40"/>
  <c r="H120" i="40"/>
  <c r="G120" i="40"/>
  <c r="F120" i="40"/>
  <c r="E120" i="40"/>
  <c r="H119" i="40"/>
  <c r="G119" i="40"/>
  <c r="F119" i="40"/>
  <c r="E119" i="40"/>
  <c r="H118" i="40"/>
  <c r="G118" i="40"/>
  <c r="F118" i="40"/>
  <c r="E118" i="40"/>
  <c r="H117" i="40"/>
  <c r="G117" i="40"/>
  <c r="F117" i="40"/>
  <c r="E117" i="40"/>
  <c r="H116" i="40"/>
  <c r="G116" i="40"/>
  <c r="F116" i="40"/>
  <c r="E116" i="40"/>
  <c r="H115" i="40"/>
  <c r="G115" i="40"/>
  <c r="F115" i="40"/>
  <c r="E115" i="40"/>
  <c r="H114" i="40"/>
  <c r="G114" i="40"/>
  <c r="F114" i="40"/>
  <c r="E114" i="40"/>
  <c r="H113" i="40"/>
  <c r="G113" i="40"/>
  <c r="F113" i="40"/>
  <c r="E113" i="40"/>
  <c r="H112" i="40"/>
  <c r="G112" i="40"/>
  <c r="F112" i="40"/>
  <c r="E112" i="40"/>
  <c r="H111" i="40"/>
  <c r="G111" i="40"/>
  <c r="F111" i="40"/>
  <c r="E111" i="40"/>
  <c r="H110" i="40"/>
  <c r="G110" i="40"/>
  <c r="F110" i="40"/>
  <c r="E110" i="40"/>
  <c r="H109" i="40"/>
  <c r="G109" i="40"/>
  <c r="F109" i="40"/>
  <c r="E109" i="40"/>
  <c r="H108" i="40"/>
  <c r="G108" i="40"/>
  <c r="F108" i="40"/>
  <c r="E108" i="40"/>
  <c r="H107" i="40"/>
  <c r="G107" i="40"/>
  <c r="F107" i="40"/>
  <c r="E107" i="40"/>
  <c r="H106" i="40"/>
  <c r="G106" i="40"/>
  <c r="F106" i="40"/>
  <c r="E106" i="40"/>
  <c r="H105" i="40"/>
  <c r="G105" i="40"/>
  <c r="F105" i="40"/>
  <c r="E105" i="40"/>
  <c r="H104" i="40"/>
  <c r="G104" i="40"/>
  <c r="F104" i="40"/>
  <c r="E104" i="40"/>
  <c r="H103" i="40"/>
  <c r="G103" i="40"/>
  <c r="F103" i="40"/>
  <c r="E103" i="40"/>
  <c r="H102" i="40"/>
  <c r="G102" i="40"/>
  <c r="F102" i="40"/>
  <c r="E102" i="40"/>
  <c r="H101" i="40"/>
  <c r="G101" i="40"/>
  <c r="F101" i="40"/>
  <c r="E101" i="40"/>
  <c r="H100" i="40"/>
  <c r="G100" i="40"/>
  <c r="F100" i="40"/>
  <c r="E100" i="40"/>
  <c r="H99" i="40"/>
  <c r="G99" i="40"/>
  <c r="F99" i="40"/>
  <c r="E99" i="40"/>
  <c r="H98" i="40"/>
  <c r="G98" i="40"/>
  <c r="F98" i="40"/>
  <c r="E98" i="40"/>
  <c r="H97" i="40"/>
  <c r="G97" i="40"/>
  <c r="F97" i="40"/>
  <c r="E97" i="40"/>
  <c r="H96" i="40"/>
  <c r="G96" i="40"/>
  <c r="F96" i="40"/>
  <c r="E96" i="40"/>
  <c r="H95" i="40"/>
  <c r="G95" i="40"/>
  <c r="F95" i="40"/>
  <c r="E95" i="40"/>
  <c r="H94" i="40"/>
  <c r="G94" i="40"/>
  <c r="F94" i="40"/>
  <c r="E94" i="40"/>
  <c r="H93" i="40"/>
  <c r="G93" i="40"/>
  <c r="F93" i="40"/>
  <c r="E93" i="40"/>
  <c r="H92" i="40"/>
  <c r="G92" i="40"/>
  <c r="F92" i="40"/>
  <c r="E92" i="40"/>
  <c r="H91" i="40"/>
  <c r="G91" i="40"/>
  <c r="F91" i="40"/>
  <c r="E91" i="40"/>
  <c r="H90" i="40"/>
  <c r="G90" i="40"/>
  <c r="F90" i="40"/>
  <c r="E90" i="40"/>
  <c r="H89" i="40"/>
  <c r="G89" i="40"/>
  <c r="F89" i="40"/>
  <c r="E89" i="40"/>
  <c r="H88" i="40"/>
  <c r="G88" i="40"/>
  <c r="F88" i="40"/>
  <c r="E88" i="40"/>
  <c r="H87" i="40"/>
  <c r="G87" i="40"/>
  <c r="F87" i="40"/>
  <c r="E87" i="40"/>
  <c r="H86" i="40"/>
  <c r="G86" i="40"/>
  <c r="F86" i="40"/>
  <c r="E86" i="40"/>
  <c r="H85" i="40"/>
  <c r="G85" i="40"/>
  <c r="F85" i="40"/>
  <c r="E85" i="40"/>
  <c r="H84" i="40"/>
  <c r="G84" i="40"/>
  <c r="F84" i="40"/>
  <c r="E84" i="40"/>
  <c r="H83" i="40"/>
  <c r="G83" i="40"/>
  <c r="F83" i="40"/>
  <c r="E83" i="40"/>
  <c r="H82" i="40"/>
  <c r="G82" i="40"/>
  <c r="F82" i="40"/>
  <c r="E82" i="40"/>
  <c r="H81" i="40"/>
  <c r="G81" i="40"/>
  <c r="F81" i="40"/>
  <c r="E81" i="40"/>
  <c r="H80" i="40"/>
  <c r="G80" i="40"/>
  <c r="F80" i="40"/>
  <c r="E80" i="40"/>
  <c r="H79" i="40"/>
  <c r="G79" i="40"/>
  <c r="F79" i="40"/>
  <c r="E79" i="40"/>
  <c r="H78" i="40"/>
  <c r="G78" i="40"/>
  <c r="F78" i="40"/>
  <c r="E78" i="40"/>
  <c r="H77" i="40"/>
  <c r="G77" i="40"/>
  <c r="F77" i="40"/>
  <c r="E77" i="40"/>
  <c r="H76" i="40"/>
  <c r="G76" i="40"/>
  <c r="F76" i="40"/>
  <c r="E76" i="40"/>
  <c r="H75" i="40"/>
  <c r="G75" i="40"/>
  <c r="F75" i="40"/>
  <c r="E75" i="40"/>
  <c r="H74" i="40"/>
  <c r="G74" i="40"/>
  <c r="F74" i="40"/>
  <c r="E74" i="40"/>
  <c r="H73" i="40"/>
  <c r="G73" i="40"/>
  <c r="F73" i="40"/>
  <c r="E73" i="40"/>
  <c r="H72" i="40"/>
  <c r="G72" i="40"/>
  <c r="F72" i="40"/>
  <c r="E72" i="40"/>
  <c r="H71" i="40"/>
  <c r="G71" i="40"/>
  <c r="F71" i="40"/>
  <c r="E71" i="40"/>
  <c r="H70" i="40"/>
  <c r="G70" i="40"/>
  <c r="F70" i="40"/>
  <c r="E70" i="40"/>
  <c r="H69" i="40"/>
  <c r="G69" i="40"/>
  <c r="F69" i="40"/>
  <c r="E69" i="40"/>
  <c r="H68" i="40"/>
  <c r="G68" i="40"/>
  <c r="F68" i="40"/>
  <c r="E68" i="40"/>
  <c r="H67" i="40"/>
  <c r="G67" i="40"/>
  <c r="F67" i="40"/>
  <c r="E67" i="40"/>
  <c r="H66" i="40"/>
  <c r="G66" i="40"/>
  <c r="F66" i="40"/>
  <c r="E66" i="40"/>
  <c r="H65" i="40"/>
  <c r="G65" i="40"/>
  <c r="F65" i="40"/>
  <c r="E65" i="40"/>
  <c r="H64" i="40"/>
  <c r="G64" i="40"/>
  <c r="F64" i="40"/>
  <c r="E64" i="40"/>
  <c r="H63" i="40"/>
  <c r="G63" i="40"/>
  <c r="F63" i="40"/>
  <c r="E63" i="40"/>
  <c r="H62" i="40"/>
  <c r="G62" i="40"/>
  <c r="F62" i="40"/>
  <c r="E62" i="40"/>
  <c r="H61" i="40"/>
  <c r="G61" i="40"/>
  <c r="F61" i="40"/>
  <c r="E61" i="40"/>
  <c r="H60" i="40"/>
  <c r="G60" i="40"/>
  <c r="F60" i="40"/>
  <c r="E60" i="40"/>
  <c r="H59" i="40"/>
  <c r="G59" i="40"/>
  <c r="F59" i="40"/>
  <c r="E59" i="40"/>
  <c r="H58" i="40"/>
  <c r="G58" i="40"/>
  <c r="F58" i="40"/>
  <c r="E58" i="40"/>
  <c r="H57" i="40"/>
  <c r="G57" i="40"/>
  <c r="F57" i="40"/>
  <c r="E57" i="40"/>
  <c r="H56" i="40"/>
  <c r="G56" i="40"/>
  <c r="F56" i="40"/>
  <c r="E56" i="40"/>
  <c r="H55" i="40"/>
  <c r="G55" i="40"/>
  <c r="F55" i="40"/>
  <c r="E55" i="40"/>
  <c r="H54" i="40"/>
  <c r="G54" i="40"/>
  <c r="F54" i="40"/>
  <c r="E54" i="40"/>
  <c r="H53" i="40"/>
  <c r="G53" i="40"/>
  <c r="F53" i="40"/>
  <c r="E53" i="40"/>
  <c r="H52" i="40"/>
  <c r="G52" i="40"/>
  <c r="F52" i="40"/>
  <c r="E52" i="40"/>
  <c r="H51" i="40"/>
  <c r="G51" i="40"/>
  <c r="F51" i="40"/>
  <c r="E51" i="40"/>
  <c r="H50" i="40"/>
  <c r="G50" i="40"/>
  <c r="F50" i="40"/>
  <c r="E50" i="40"/>
  <c r="H49" i="40"/>
  <c r="G49" i="40"/>
  <c r="F49" i="40"/>
  <c r="E49" i="40"/>
  <c r="H48" i="40"/>
  <c r="G48" i="40"/>
  <c r="F48" i="40"/>
  <c r="E48" i="40"/>
  <c r="H47" i="40"/>
  <c r="G47" i="40"/>
  <c r="F47" i="40"/>
  <c r="E47" i="40"/>
  <c r="H46" i="40"/>
  <c r="G46" i="40"/>
  <c r="F46" i="40"/>
  <c r="E46" i="40"/>
  <c r="H45" i="40"/>
  <c r="G45" i="40"/>
  <c r="F45" i="40"/>
  <c r="E45" i="40"/>
  <c r="H44" i="40"/>
  <c r="G44" i="40"/>
  <c r="F44" i="40"/>
  <c r="E44" i="40"/>
  <c r="H43" i="40"/>
  <c r="G43" i="40"/>
  <c r="F43" i="40"/>
  <c r="E43" i="40"/>
  <c r="H42" i="40"/>
  <c r="G42" i="40"/>
  <c r="F42" i="40"/>
  <c r="E42" i="40"/>
  <c r="H41" i="40"/>
  <c r="G41" i="40"/>
  <c r="F41" i="40"/>
  <c r="E41" i="40"/>
  <c r="H40" i="40"/>
  <c r="G40" i="40"/>
  <c r="F40" i="40"/>
  <c r="E40" i="40"/>
  <c r="H39" i="40"/>
  <c r="G39" i="40"/>
  <c r="F39" i="40"/>
  <c r="E39" i="40"/>
  <c r="H38" i="40"/>
  <c r="G38" i="40"/>
  <c r="F38" i="40"/>
  <c r="E38" i="40"/>
  <c r="H37" i="40"/>
  <c r="G37" i="40"/>
  <c r="F37" i="40"/>
  <c r="E37" i="40"/>
  <c r="H36" i="40"/>
  <c r="G36" i="40"/>
  <c r="F36" i="40"/>
  <c r="E36" i="40"/>
  <c r="H35" i="40"/>
  <c r="G35" i="40"/>
  <c r="F35" i="40"/>
  <c r="E35" i="40"/>
  <c r="H34" i="40"/>
  <c r="G34" i="40"/>
  <c r="F34" i="40"/>
  <c r="E34" i="40"/>
  <c r="H33" i="40"/>
  <c r="G33" i="40"/>
  <c r="F33" i="40"/>
  <c r="E33" i="40"/>
  <c r="H32" i="40"/>
  <c r="G32" i="40"/>
  <c r="F32" i="40"/>
  <c r="E32" i="40"/>
  <c r="H31" i="40"/>
  <c r="G31" i="40"/>
  <c r="F31" i="40"/>
  <c r="E31" i="40"/>
  <c r="H30" i="40"/>
  <c r="G30" i="40"/>
  <c r="F30" i="40"/>
  <c r="E30" i="40"/>
  <c r="H29" i="40"/>
  <c r="G29" i="40"/>
  <c r="F29" i="40"/>
  <c r="E29" i="40"/>
  <c r="H28" i="40"/>
  <c r="G28" i="40"/>
  <c r="F28" i="40"/>
  <c r="E28" i="40"/>
  <c r="E23" i="40"/>
  <c r="F23" i="40"/>
  <c r="E24" i="40"/>
  <c r="F24" i="40"/>
  <c r="E25" i="40"/>
  <c r="E26" i="40"/>
  <c r="E27" i="40"/>
  <c r="F25" i="40"/>
  <c r="F26" i="40"/>
  <c r="F27" i="40"/>
  <c r="G18" i="40"/>
  <c r="Q7" i="37"/>
  <c r="L23" i="37"/>
  <c r="L26" i="37"/>
  <c r="K26" i="37"/>
  <c r="P13" i="37"/>
  <c r="Q13" i="37"/>
  <c r="O13" i="37"/>
  <c r="R13" i="37"/>
  <c r="R16" i="37"/>
  <c r="Q16" i="37"/>
  <c r="P16" i="37"/>
  <c r="O16" i="37"/>
  <c r="K16" i="37"/>
  <c r="M16" i="37"/>
  <c r="L16" i="37"/>
  <c r="L22" i="36"/>
  <c r="L21" i="36"/>
  <c r="O7" i="36"/>
  <c r="K25" i="36"/>
  <c r="N13" i="36"/>
  <c r="Q13" i="36"/>
  <c r="N12" i="36"/>
  <c r="Q12" i="36"/>
  <c r="K15" i="36"/>
  <c r="P13" i="36"/>
  <c r="O13" i="36"/>
  <c r="P12" i="36"/>
  <c r="O12" i="36"/>
  <c r="G17" i="40"/>
  <c r="G19" i="40"/>
  <c r="G23" i="40"/>
  <c r="H23" i="40"/>
  <c r="G24" i="40"/>
  <c r="H24" i="40"/>
  <c r="G25" i="40"/>
  <c r="H25" i="40"/>
  <c r="G26" i="40"/>
  <c r="H26" i="40"/>
  <c r="G27" i="40"/>
  <c r="H27" i="40"/>
  <c r="H17" i="41"/>
  <c r="E18" i="41"/>
  <c r="C19" i="41"/>
  <c r="E19" i="41"/>
  <c r="H19" i="41"/>
  <c r="L23" i="41"/>
  <c r="M23" i="41"/>
  <c r="L24" i="41"/>
  <c r="M24" i="41"/>
  <c r="L25" i="41"/>
  <c r="M25" i="41"/>
  <c r="L26" i="41"/>
  <c r="M26" i="41"/>
  <c r="L27" i="41"/>
  <c r="M27" i="41"/>
  <c r="L28" i="41"/>
  <c r="M28" i="41"/>
  <c r="C17" i="40"/>
  <c r="C18" i="40"/>
  <c r="C19" i="40"/>
  <c r="D17" i="40"/>
  <c r="D18" i="40"/>
  <c r="D19" i="40"/>
  <c r="C17" i="41"/>
  <c r="C18" i="41"/>
  <c r="E17" i="41"/>
</calcChain>
</file>

<file path=xl/sharedStrings.xml><?xml version="1.0" encoding="utf-8"?>
<sst xmlns="http://schemas.openxmlformats.org/spreadsheetml/2006/main" count="119" uniqueCount="96">
  <si>
    <t>a</t>
    <phoneticPr fontId="4"/>
  </si>
  <si>
    <t>b</t>
    <phoneticPr fontId="4"/>
  </si>
  <si>
    <t>DT</t>
    <phoneticPr fontId="4"/>
  </si>
  <si>
    <t>LOG_P</t>
    <phoneticPr fontId="6"/>
  </si>
  <si>
    <r>
      <rPr>
        <sz val="12"/>
        <color theme="0"/>
        <rFont val="ＭＳ Ｐゴシック"/>
        <family val="3"/>
        <charset val="128"/>
      </rPr>
      <t>体積計算</t>
    </r>
    <rPh sb="0" eb="2">
      <t>タイセキ</t>
    </rPh>
    <rPh sb="2" eb="4">
      <t>ケイサン</t>
    </rPh>
    <phoneticPr fontId="4"/>
  </si>
  <si>
    <r>
      <rPr>
        <sz val="12"/>
        <color theme="0"/>
        <rFont val="ＭＳ Ｐゴシック"/>
        <family val="3"/>
        <charset val="128"/>
      </rPr>
      <t>短径</t>
    </r>
    <r>
      <rPr>
        <sz val="12"/>
        <color theme="0"/>
        <rFont val="Arial"/>
        <family val="2"/>
      </rPr>
      <t>(</t>
    </r>
    <r>
      <rPr>
        <sz val="12"/>
        <color theme="0"/>
        <rFont val="ＭＳ Ｐゴシック"/>
        <family val="3"/>
        <charset val="128"/>
      </rPr>
      <t>仮</t>
    </r>
    <r>
      <rPr>
        <sz val="12"/>
        <color theme="0"/>
        <rFont val="Arial"/>
        <family val="2"/>
      </rPr>
      <t>)</t>
    </r>
    <rPh sb="0" eb="2">
      <t>タンケイ</t>
    </rPh>
    <rPh sb="3" eb="4">
      <t>カリ</t>
    </rPh>
    <phoneticPr fontId="4"/>
  </si>
  <si>
    <r>
      <rPr>
        <sz val="12"/>
        <color theme="0"/>
        <rFont val="ＭＳ Ｐゴシック"/>
        <family val="3"/>
        <charset val="128"/>
      </rPr>
      <t>厚さ</t>
    </r>
    <r>
      <rPr>
        <sz val="12"/>
        <color theme="0"/>
        <rFont val="Arial"/>
        <family val="2"/>
      </rPr>
      <t>(</t>
    </r>
    <r>
      <rPr>
        <sz val="12"/>
        <color theme="0"/>
        <rFont val="ＭＳ Ｐゴシック"/>
        <family val="3"/>
        <charset val="128"/>
      </rPr>
      <t>仮</t>
    </r>
    <r>
      <rPr>
        <sz val="12"/>
        <color theme="0"/>
        <rFont val="Arial"/>
        <family val="2"/>
      </rPr>
      <t>)</t>
    </r>
    <rPh sb="0" eb="1">
      <t>アツ</t>
    </rPh>
    <rPh sb="3" eb="4">
      <t>カリ</t>
    </rPh>
    <phoneticPr fontId="4"/>
  </si>
  <si>
    <r>
      <t>LOG</t>
    </r>
    <r>
      <rPr>
        <sz val="12"/>
        <color theme="0"/>
        <rFont val="ＭＳ Ｐゴシック"/>
        <family val="3"/>
        <charset val="128"/>
      </rPr>
      <t>値</t>
    </r>
    <rPh sb="3" eb="4">
      <t>チ</t>
    </rPh>
    <phoneticPr fontId="6"/>
  </si>
  <si>
    <r>
      <t>(</t>
    </r>
    <r>
      <rPr>
        <sz val="12"/>
        <color theme="0"/>
        <rFont val="ＭＳ Ｐゴシック"/>
        <family val="3"/>
        <charset val="128"/>
      </rPr>
      <t>長径との比</t>
    </r>
    <r>
      <rPr>
        <sz val="12"/>
        <color theme="0"/>
        <rFont val="Arial"/>
        <family val="2"/>
      </rPr>
      <t>)</t>
    </r>
    <rPh sb="1" eb="3">
      <t>チョウケイ</t>
    </rPh>
    <rPh sb="5" eb="6">
      <t>ヒ</t>
    </rPh>
    <phoneticPr fontId="6"/>
  </si>
  <si>
    <r>
      <t xml:space="preserve">  a×</t>
    </r>
    <r>
      <rPr>
        <sz val="12"/>
        <color theme="0"/>
        <rFont val="ＭＳ Ｐゴシック"/>
        <family val="3"/>
        <charset val="128"/>
      </rPr>
      <t>期間＋</t>
    </r>
    <r>
      <rPr>
        <sz val="12"/>
        <color theme="0"/>
        <rFont val="Arial"/>
        <family val="2"/>
      </rPr>
      <t>LOG_P</t>
    </r>
    <rPh sb="4" eb="6">
      <t>キカン</t>
    </rPh>
    <phoneticPr fontId="6"/>
  </si>
  <si>
    <r>
      <t xml:space="preserve"> a×</t>
    </r>
    <r>
      <rPr>
        <sz val="12"/>
        <color theme="0"/>
        <rFont val="ＭＳ Ｐゴシック"/>
        <family val="3"/>
        <charset val="128"/>
      </rPr>
      <t>期間＋</t>
    </r>
    <r>
      <rPr>
        <sz val="12"/>
        <color theme="0"/>
        <rFont val="Arial"/>
        <family val="2"/>
      </rPr>
      <t>LOG_P</t>
    </r>
    <rPh sb="3" eb="5">
      <t>キカン</t>
    </rPh>
    <phoneticPr fontId="6"/>
  </si>
  <si>
    <r>
      <t>log(</t>
    </r>
    <r>
      <rPr>
        <sz val="12"/>
        <color theme="0"/>
        <rFont val="ＭＳ Ｐゴシック"/>
        <family val="3"/>
        <charset val="128"/>
      </rPr>
      <t>値</t>
    </r>
    <r>
      <rPr>
        <sz val="12"/>
        <color theme="0"/>
        <rFont val="Arial"/>
        <family val="2"/>
      </rPr>
      <t>)</t>
    </r>
    <rPh sb="4" eb="5">
      <t>アタイ</t>
    </rPh>
    <phoneticPr fontId="4"/>
  </si>
  <si>
    <t>Major axis</t>
    <phoneticPr fontId="4"/>
  </si>
  <si>
    <t>Minor axis</t>
    <phoneticPr fontId="4"/>
  </si>
  <si>
    <t>Thickness</t>
    <phoneticPr fontId="4"/>
  </si>
  <si>
    <t>Future value</t>
    <phoneticPr fontId="6"/>
  </si>
  <si>
    <t xml:space="preserve">    Size after observation</t>
    <phoneticPr fontId="9"/>
  </si>
  <si>
    <t>Date</t>
    <phoneticPr fontId="4"/>
  </si>
  <si>
    <r>
      <rPr>
        <b/>
        <sz val="14"/>
        <color theme="1"/>
        <rFont val="Microsoft Yi Baiti"/>
        <family val="4"/>
      </rPr>
      <t>【</t>
    </r>
    <r>
      <rPr>
        <b/>
        <sz val="14"/>
        <color theme="1"/>
        <rFont val="Arial"/>
        <family val="2"/>
      </rPr>
      <t>Calculation</t>
    </r>
    <r>
      <rPr>
        <b/>
        <sz val="14"/>
        <color theme="1"/>
        <rFont val="Microsoft Yi Baiti"/>
        <family val="4"/>
      </rPr>
      <t>】</t>
    </r>
    <phoneticPr fontId="6"/>
  </si>
  <si>
    <r>
      <rPr>
        <b/>
        <sz val="14"/>
        <color theme="1"/>
        <rFont val="Microsoft Yi Baiti"/>
        <family val="4"/>
      </rPr>
      <t>【</t>
    </r>
    <r>
      <rPr>
        <b/>
        <sz val="14"/>
        <color theme="1"/>
        <rFont val="Arial"/>
        <family val="2"/>
      </rPr>
      <t>How to use</t>
    </r>
    <r>
      <rPr>
        <b/>
        <sz val="14"/>
        <color theme="1"/>
        <rFont val="Microsoft Yi Baiti"/>
        <family val="4"/>
      </rPr>
      <t>】</t>
    </r>
    <phoneticPr fontId="6"/>
  </si>
  <si>
    <r>
      <t>【</t>
    </r>
    <r>
      <rPr>
        <b/>
        <sz val="14"/>
        <color rgb="FF000000"/>
        <rFont val="Arial"/>
        <family val="2"/>
      </rPr>
      <t>How to use</t>
    </r>
    <r>
      <rPr>
        <b/>
        <sz val="14"/>
        <color rgb="FF000000"/>
        <rFont val="Microsoft Yi Baiti"/>
        <family val="4"/>
      </rPr>
      <t>】</t>
    </r>
  </si>
  <si>
    <r>
      <rPr>
        <b/>
        <sz val="14"/>
        <color rgb="FF000000"/>
        <rFont val="Microsoft Yi Baiti"/>
        <family val="4"/>
      </rPr>
      <t>【</t>
    </r>
    <r>
      <rPr>
        <b/>
        <sz val="14"/>
        <color rgb="FF000000"/>
        <rFont val="Arial"/>
        <family val="2"/>
      </rPr>
      <t>How to use</t>
    </r>
    <r>
      <rPr>
        <b/>
        <sz val="14"/>
        <color rgb="FF000000"/>
        <rFont val="Microsoft Yi Baiti"/>
        <family val="4"/>
      </rPr>
      <t>】</t>
    </r>
  </si>
  <si>
    <r>
      <t xml:space="preserve"> </t>
    </r>
    <r>
      <rPr>
        <b/>
        <sz val="14"/>
        <color rgb="FF000000"/>
        <rFont val="ＭＳ Ｐゴシック"/>
        <family val="3"/>
        <charset val="128"/>
      </rPr>
      <t>【</t>
    </r>
    <r>
      <rPr>
        <b/>
        <sz val="14"/>
        <color rgb="FF000000"/>
        <rFont val="Arial"/>
        <family val="2"/>
      </rPr>
      <t>Estimation</t>
    </r>
    <r>
      <rPr>
        <b/>
        <sz val="14"/>
        <color rgb="FF000000"/>
        <rFont val="ＭＳ Ｐゴシック"/>
        <family val="3"/>
        <charset val="128"/>
      </rPr>
      <t>】</t>
    </r>
  </si>
  <si>
    <t>Figure B</t>
    <phoneticPr fontId="6"/>
  </si>
  <si>
    <t xml:space="preserve">   The time necessary for the size progression </t>
    <phoneticPr fontId="9"/>
  </si>
  <si>
    <t>Doubling Time</t>
    <phoneticPr fontId="4"/>
  </si>
  <si>
    <t>Calculated
Volume</t>
    <phoneticPr fontId="4"/>
  </si>
  <si>
    <t>days 
from minimam date</t>
    <phoneticPr fontId="4"/>
  </si>
  <si>
    <t>theoretical 
log value</t>
    <phoneticPr fontId="4"/>
  </si>
  <si>
    <t xml:space="preserve">theoretical 
volume </t>
    <phoneticPr fontId="4"/>
  </si>
  <si>
    <r>
      <t xml:space="preserve"> </t>
    </r>
    <r>
      <rPr>
        <b/>
        <sz val="14"/>
        <color theme="1"/>
        <rFont val="ＭＳ Ｐゴシック"/>
        <family val="3"/>
        <charset val="128"/>
      </rPr>
      <t>【</t>
    </r>
    <r>
      <rPr>
        <b/>
        <sz val="14"/>
        <color theme="1"/>
        <rFont val="Arial"/>
        <family val="2"/>
      </rPr>
      <t>Estimation</t>
    </r>
    <r>
      <rPr>
        <b/>
        <sz val="14"/>
        <color theme="1"/>
        <rFont val="ＭＳ Ｐゴシック"/>
        <family val="3"/>
        <charset val="128"/>
      </rPr>
      <t>】</t>
    </r>
    <phoneticPr fontId="9"/>
  </si>
  <si>
    <t>DT (year)</t>
    <phoneticPr fontId="4"/>
  </si>
  <si>
    <t>or</t>
    <phoneticPr fontId="6"/>
  </si>
  <si>
    <t>Thickness</t>
    <phoneticPr fontId="4"/>
  </si>
  <si>
    <t>Present length</t>
    <phoneticPr fontId="4"/>
  </si>
  <si>
    <t>LOG_P</t>
    <phoneticPr fontId="6"/>
  </si>
  <si>
    <t>Future length</t>
    <phoneticPr fontId="6"/>
  </si>
  <si>
    <t>LOG_A</t>
    <phoneticPr fontId="6"/>
  </si>
  <si>
    <t>future length</t>
    <phoneticPr fontId="6"/>
  </si>
  <si>
    <t>(LOG_A - LOG_P) / a</t>
    <phoneticPr fontId="6"/>
  </si>
  <si>
    <t xml:space="preserve">     The time necessary for the progression </t>
    <phoneticPr fontId="9"/>
  </si>
  <si>
    <t>Present value</t>
    <phoneticPr fontId="6"/>
  </si>
  <si>
    <t>future value</t>
    <phoneticPr fontId="6"/>
  </si>
  <si>
    <t>(LOG_A - LOG_P) / a</t>
    <phoneticPr fontId="6"/>
  </si>
  <si>
    <t>a=</t>
    <phoneticPr fontId="6"/>
  </si>
  <si>
    <t>DR</t>
    <phoneticPr fontId="6"/>
  </si>
  <si>
    <t>LOG_P</t>
    <phoneticPr fontId="6"/>
  </si>
  <si>
    <t>LOG_A</t>
    <phoneticPr fontId="6"/>
  </si>
  <si>
    <t xml:space="preserve">    Value after observation</t>
    <phoneticPr fontId="9"/>
  </si>
  <si>
    <t>LOG_P</t>
    <phoneticPr fontId="6"/>
  </si>
  <si>
    <t>Log</t>
    <phoneticPr fontId="4"/>
  </si>
  <si>
    <t>Figure A</t>
    <phoneticPr fontId="6"/>
  </si>
  <si>
    <t>Figure B</t>
    <phoneticPr fontId="6"/>
  </si>
  <si>
    <r>
      <rPr>
        <b/>
        <sz val="14"/>
        <color theme="1"/>
        <rFont val="Microsoft Yi Baiti"/>
        <family val="4"/>
      </rPr>
      <t>【</t>
    </r>
    <r>
      <rPr>
        <b/>
        <sz val="14"/>
        <color theme="1"/>
        <rFont val="Arial"/>
        <family val="2"/>
      </rPr>
      <t>How to use</t>
    </r>
    <r>
      <rPr>
        <b/>
        <sz val="14"/>
        <color theme="1"/>
        <rFont val="Microsoft Yi Baiti"/>
        <family val="4"/>
      </rPr>
      <t>】</t>
    </r>
    <phoneticPr fontId="6"/>
  </si>
  <si>
    <r>
      <rPr>
        <b/>
        <sz val="14"/>
        <color theme="1"/>
        <rFont val="Microsoft Yi Baiti"/>
        <family val="4"/>
      </rPr>
      <t>【</t>
    </r>
    <r>
      <rPr>
        <b/>
        <sz val="14"/>
        <color theme="1"/>
        <rFont val="Arial"/>
        <family val="2"/>
      </rPr>
      <t>Calculation</t>
    </r>
    <r>
      <rPr>
        <b/>
        <sz val="14"/>
        <color theme="1"/>
        <rFont val="Microsoft Yi Baiti"/>
        <family val="4"/>
      </rPr>
      <t>】</t>
    </r>
    <phoneticPr fontId="6"/>
  </si>
  <si>
    <t>a</t>
    <phoneticPr fontId="4"/>
  </si>
  <si>
    <t>b</t>
    <phoneticPr fontId="4"/>
  </si>
  <si>
    <t>DT</t>
    <phoneticPr fontId="4"/>
  </si>
  <si>
    <t>Date</t>
    <phoneticPr fontId="4"/>
  </si>
  <si>
    <t>Actual Value</t>
    <phoneticPr fontId="4"/>
  </si>
  <si>
    <t>log(value)</t>
    <phoneticPr fontId="4"/>
  </si>
  <si>
    <t>days 
from minimam date</t>
    <phoneticPr fontId="4"/>
  </si>
  <si>
    <t>theoretical 
log value</t>
    <phoneticPr fontId="4"/>
  </si>
  <si>
    <t xml:space="preserve">theoretical 
values </t>
    <phoneticPr fontId="4"/>
  </si>
  <si>
    <t>present value</t>
    <phoneticPr fontId="6"/>
  </si>
  <si>
    <t>future value</t>
    <phoneticPr fontId="6"/>
  </si>
  <si>
    <t>Future
length</t>
    <phoneticPr fontId="6"/>
  </si>
  <si>
    <t>Future
value</t>
    <phoneticPr fontId="6"/>
  </si>
  <si>
    <t>Present
value</t>
    <phoneticPr fontId="6"/>
  </si>
  <si>
    <t>Present
length</t>
    <phoneticPr fontId="6"/>
  </si>
  <si>
    <t>Time of Observation
(year)</t>
    <phoneticPr fontId="6"/>
  </si>
  <si>
    <t>Time of Observation
(year)</t>
    <phoneticPr fontId="6"/>
  </si>
  <si>
    <t>The Time
(year)</t>
    <phoneticPr fontId="6"/>
  </si>
  <si>
    <t>The Time
(year)</t>
    <phoneticPr fontId="6"/>
  </si>
  <si>
    <t>DR (/year)</t>
    <phoneticPr fontId="4"/>
  </si>
  <si>
    <r>
      <rPr>
        <sz val="14"/>
        <color theme="1"/>
        <rFont val="ＭＳ Ｐゴシック"/>
        <family val="3"/>
        <charset val="128"/>
      </rPr>
      <t>①</t>
    </r>
    <phoneticPr fontId="9"/>
  </si>
  <si>
    <r>
      <rPr>
        <sz val="14"/>
        <color theme="1"/>
        <rFont val="ＭＳ Ｐゴシック"/>
        <family val="3"/>
        <charset val="128"/>
      </rPr>
      <t>②</t>
    </r>
    <phoneticPr fontId="9"/>
  </si>
  <si>
    <r>
      <rPr>
        <sz val="14"/>
        <color theme="1"/>
        <rFont val="ＭＳ Ｐゴシック"/>
        <family val="3"/>
        <charset val="128"/>
      </rPr>
      <t>③</t>
    </r>
    <phoneticPr fontId="9"/>
  </si>
  <si>
    <r>
      <rPr>
        <sz val="14"/>
        <color theme="1"/>
        <rFont val="ＭＳ Ｐゴシック"/>
        <family val="3"/>
        <charset val="128"/>
      </rPr>
      <t>④</t>
    </r>
    <phoneticPr fontId="9"/>
  </si>
  <si>
    <r>
      <rPr>
        <sz val="14"/>
        <color theme="1"/>
        <rFont val="ＭＳ Ｐゴシック"/>
        <family val="3"/>
        <charset val="128"/>
      </rPr>
      <t>⑤</t>
    </r>
    <phoneticPr fontId="9"/>
  </si>
  <si>
    <r>
      <rPr>
        <sz val="14"/>
        <color theme="1"/>
        <rFont val="ＭＳ Ｐゴシック"/>
        <family val="3"/>
        <charset val="128"/>
      </rPr>
      <t>⑥</t>
    </r>
    <phoneticPr fontId="9"/>
  </si>
  <si>
    <r>
      <rPr>
        <sz val="14"/>
        <color theme="1"/>
        <rFont val="ＭＳ Ｐゴシック"/>
        <family val="3"/>
        <charset val="128"/>
      </rPr>
      <t>⑦</t>
    </r>
    <phoneticPr fontId="9"/>
  </si>
  <si>
    <r>
      <rPr>
        <sz val="14"/>
        <color theme="1"/>
        <rFont val="ＭＳ Ｐゴシック"/>
        <family val="3"/>
        <charset val="128"/>
      </rPr>
      <t>①</t>
    </r>
    <phoneticPr fontId="9"/>
  </si>
  <si>
    <r>
      <rPr>
        <sz val="14"/>
        <color theme="1"/>
        <rFont val="ＭＳ Ｐゴシック"/>
        <family val="3"/>
        <charset val="128"/>
      </rPr>
      <t>②</t>
    </r>
    <phoneticPr fontId="9"/>
  </si>
  <si>
    <r>
      <rPr>
        <sz val="14"/>
        <color theme="1"/>
        <rFont val="ＭＳ Ｐゴシック"/>
        <family val="3"/>
        <charset val="128"/>
      </rPr>
      <t>③</t>
    </r>
    <phoneticPr fontId="9"/>
  </si>
  <si>
    <r>
      <rPr>
        <sz val="14"/>
        <color theme="1"/>
        <rFont val="ＭＳ Ｐゴシック"/>
        <family val="3"/>
        <charset val="128"/>
      </rPr>
      <t>④</t>
    </r>
    <phoneticPr fontId="9"/>
  </si>
  <si>
    <r>
      <rPr>
        <sz val="14"/>
        <color theme="1"/>
        <rFont val="ＭＳ Ｐゴシック"/>
        <family val="3"/>
        <charset val="128"/>
      </rPr>
      <t>⑤</t>
    </r>
    <phoneticPr fontId="9"/>
  </si>
  <si>
    <r>
      <rPr>
        <sz val="14"/>
        <color theme="1"/>
        <rFont val="ＭＳ Ｐゴシック"/>
        <family val="3"/>
        <charset val="128"/>
      </rPr>
      <t>⑥</t>
    </r>
    <phoneticPr fontId="9"/>
  </si>
  <si>
    <t>Doubling Rate</t>
    <phoneticPr fontId="6"/>
  </si>
  <si>
    <t>Doubling Time</t>
    <phoneticPr fontId="6"/>
  </si>
  <si>
    <r>
      <rPr>
        <sz val="14"/>
        <color theme="1"/>
        <rFont val="ＭＳ Ｐゴシック"/>
        <family val="3"/>
        <charset val="128"/>
      </rPr>
      <t>③</t>
    </r>
    <phoneticPr fontId="9"/>
  </si>
  <si>
    <r>
      <rPr>
        <sz val="14"/>
        <color theme="1"/>
        <rFont val="ＭＳ Ｐゴシック"/>
        <family val="3"/>
        <charset val="128"/>
      </rPr>
      <t>①</t>
    </r>
    <phoneticPr fontId="9"/>
  </si>
  <si>
    <r>
      <rPr>
        <sz val="14"/>
        <color theme="1"/>
        <rFont val="ＭＳ Ｐゴシック"/>
        <family val="3"/>
        <charset val="128"/>
      </rPr>
      <t>②</t>
    </r>
    <phoneticPr fontId="9"/>
  </si>
  <si>
    <t xml:space="preserve"> </t>
    <phoneticPr fontId="6"/>
  </si>
  <si>
    <t>Doubling Rate</t>
    <phoneticPr fontId="4"/>
  </si>
  <si>
    <t>Time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</si>
</sst>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0.0_ "/>
    <numFmt numFmtId="177" formatCode="0.00_ "/>
    <numFmt numFmtId="178" formatCode="0.00_);[Red]\(0.00\)"/>
    <numFmt numFmtId="179" formatCode="0.0_);[Red]\(0.0\)"/>
    <numFmt numFmtId="180" formatCode="0.000_ "/>
    <numFmt numFmtId="181" formatCode="#,##0&quot;  days&quot;"/>
    <numFmt numFmtId="182" formatCode="#,##0.0&quot;  months&quot;"/>
    <numFmt numFmtId="183" formatCode="#,##0.00&quot;  years&quot;"/>
    <numFmt numFmtId="184" formatCode="#,##0.00&quot;  /day&quot;"/>
    <numFmt numFmtId="185" formatCode="#,##0.00&quot;  /month&quot;"/>
    <numFmt numFmtId="186" formatCode="#,##0.00&quot;  /year&quot;"/>
    <numFmt numFmtId="187" formatCode="0.0"/>
  </numFmts>
  <fonts count="52" x14ac:knownFonts="1">
    <font>
      <sz val="11"/>
      <color theme="1"/>
      <name val="ＭＳ Ｐゴシック"/>
      <family val="3"/>
      <charset val="128"/>
      <scheme val="minor"/>
    </font>
    <font>
      <sz val="12"/>
      <color theme="1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6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6"/>
      <name val="ＭＳ ゴシック"/>
      <family val="2"/>
      <charset val="128"/>
    </font>
    <font>
      <sz val="12"/>
      <color theme="0"/>
      <name val="ＭＳ Ｐゴシック"/>
      <family val="3"/>
      <charset val="128"/>
    </font>
    <font>
      <sz val="12"/>
      <color rgb="FF006100"/>
      <name val="ＭＳ ゴシック"/>
      <family val="2"/>
      <charset val="128"/>
    </font>
    <font>
      <b/>
      <sz val="14"/>
      <color theme="1"/>
      <name val="ＭＳ Ｐゴシック"/>
      <family val="3"/>
      <charset val="128"/>
    </font>
    <font>
      <b/>
      <sz val="20"/>
      <color rgb="FF000090"/>
      <name val="Arial"/>
      <family val="2"/>
    </font>
    <font>
      <sz val="12"/>
      <color theme="1"/>
      <name val="Arial"/>
      <family val="2"/>
    </font>
    <font>
      <b/>
      <sz val="20"/>
      <color theme="0"/>
      <name val="Arial"/>
      <family val="2"/>
    </font>
    <font>
      <sz val="12"/>
      <color theme="0"/>
      <name val="Arial"/>
      <family val="2"/>
    </font>
    <font>
      <sz val="12"/>
      <name val="Arial"/>
      <family val="2"/>
    </font>
    <font>
      <b/>
      <sz val="14"/>
      <color theme="1"/>
      <name val="Arial"/>
      <family val="2"/>
    </font>
    <font>
      <sz val="12"/>
      <color rgb="FF000000"/>
      <name val="Arial"/>
      <family val="2"/>
    </font>
    <font>
      <b/>
      <sz val="12"/>
      <color rgb="FFFF0080"/>
      <name val="Arial"/>
      <family val="2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color rgb="FF3366FF"/>
      <name val="Arial"/>
      <family val="2"/>
    </font>
    <font>
      <b/>
      <sz val="2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2"/>
      <color theme="3" tint="0.39997558519241921"/>
      <name val="Arial"/>
      <family val="2"/>
    </font>
    <font>
      <b/>
      <sz val="12"/>
      <color rgb="FF000090"/>
      <name val="Arial"/>
      <family val="2"/>
    </font>
    <font>
      <b/>
      <sz val="12"/>
      <color indexed="8"/>
      <name val="Arial"/>
      <family val="2"/>
    </font>
    <font>
      <b/>
      <sz val="12"/>
      <color indexed="53"/>
      <name val="Arial"/>
      <family val="2"/>
    </font>
    <font>
      <b/>
      <sz val="12"/>
      <color rgb="FFFF6600"/>
      <name val="Arial"/>
      <family val="2"/>
    </font>
    <font>
      <b/>
      <sz val="14"/>
      <color theme="1"/>
      <name val="Microsoft Yi Baiti"/>
      <family val="4"/>
    </font>
    <font>
      <b/>
      <sz val="14"/>
      <color rgb="FF000000"/>
      <name val="Arial"/>
      <family val="2"/>
    </font>
    <font>
      <b/>
      <sz val="14"/>
      <color rgb="FF000000"/>
      <name val="Microsoft Yi Baiti"/>
      <family val="4"/>
    </font>
    <font>
      <b/>
      <sz val="14"/>
      <color rgb="FF000000"/>
      <name val="ＭＳ Ｐゴシック"/>
      <family val="3"/>
      <charset val="128"/>
    </font>
    <font>
      <sz val="14"/>
      <color theme="1"/>
      <name val="Arial"/>
      <family val="2"/>
    </font>
    <font>
      <sz val="14"/>
      <color theme="1"/>
      <name val="ＭＳ Ｐゴシック"/>
      <family val="3"/>
      <charset val="128"/>
    </font>
    <font>
      <sz val="14"/>
      <name val="Arial"/>
      <family val="2"/>
    </font>
    <font>
      <b/>
      <sz val="12"/>
      <color rgb="FF3366FF"/>
      <name val="Arial Narrow Bold"/>
    </font>
    <font>
      <b/>
      <sz val="13"/>
      <color theme="0"/>
      <name val="Arial"/>
      <family val="2"/>
    </font>
    <font>
      <b/>
      <sz val="13"/>
      <name val="Arial"/>
      <family val="2"/>
    </font>
    <font>
      <b/>
      <sz val="11.5"/>
      <color rgb="FF3366FF"/>
      <name val="Arial"/>
      <family val="2"/>
    </font>
    <font>
      <b/>
      <sz val="11.5"/>
      <color theme="3" tint="0.39997558519241921"/>
      <name val="Arial"/>
      <family val="2"/>
    </font>
    <font>
      <b/>
      <sz val="9"/>
      <color rgb="FF3366FF"/>
      <name val="Arial Narrow"/>
      <family val="2"/>
    </font>
    <font>
      <b/>
      <sz val="24"/>
      <color rgb="FFFF008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80"/>
        <bgColor indexed="64"/>
      </patternFill>
    </fill>
    <fill>
      <patternFill patternType="solid">
        <fgColor rgb="FFFF8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1C328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3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medium">
        <color theme="3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theme="3"/>
      </left>
      <right/>
      <top style="thick">
        <color theme="3"/>
      </top>
      <bottom style="medium">
        <color theme="3"/>
      </bottom>
      <diagonal/>
    </border>
    <border>
      <left/>
      <right/>
      <top style="thick">
        <color theme="3"/>
      </top>
      <bottom style="medium">
        <color theme="3"/>
      </bottom>
      <diagonal/>
    </border>
    <border>
      <left/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/>
      <bottom/>
      <diagonal/>
    </border>
    <border>
      <left/>
      <right style="thick">
        <color theme="3"/>
      </right>
      <top/>
      <bottom/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/>
      <top/>
      <bottom style="thick">
        <color theme="3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80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" fillId="0" borderId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0" borderId="0"/>
    <xf numFmtId="0" fontId="11" fillId="2" borderId="0" applyNumberFormat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208">
    <xf numFmtId="0" fontId="0" fillId="0" borderId="0" xfId="0">
      <alignment vertical="center"/>
    </xf>
    <xf numFmtId="0" fontId="3" fillId="0" borderId="0" xfId="10"/>
    <xf numFmtId="0" fontId="21" fillId="0" borderId="0" xfId="0" applyFont="1" applyFill="1" applyAlignment="1">
      <alignment vertical="center"/>
    </xf>
    <xf numFmtId="0" fontId="23" fillId="0" borderId="0" xfId="0" applyFont="1" applyFill="1" applyAlignment="1">
      <alignment horizontal="right" vertical="center"/>
    </xf>
    <xf numFmtId="0" fontId="23" fillId="0" borderId="0" xfId="0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49" fontId="27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7" fillId="0" borderId="0" xfId="1" applyFont="1" applyFill="1" applyBorder="1" applyAlignment="1">
      <alignment horizontal="center" vertical="center"/>
    </xf>
    <xf numFmtId="179" fontId="28" fillId="0" borderId="0" xfId="1" applyNumberFormat="1" applyFont="1" applyFill="1" applyBorder="1" applyAlignment="1">
      <alignment vertical="center"/>
    </xf>
    <xf numFmtId="0" fontId="23" fillId="0" borderId="0" xfId="1" applyFont="1" applyFill="1" applyBorder="1" applyAlignment="1">
      <alignment vertical="center"/>
    </xf>
    <xf numFmtId="0" fontId="23" fillId="0" borderId="0" xfId="0" applyFont="1" applyFill="1" applyAlignment="1">
      <alignment horizontal="center" vertical="center"/>
    </xf>
    <xf numFmtId="56" fontId="2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4" fontId="27" fillId="0" borderId="0" xfId="0" applyNumberFormat="1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14" fontId="21" fillId="0" borderId="0" xfId="0" applyNumberFormat="1" applyFont="1" applyFill="1" applyAlignment="1">
      <alignment horizontal="center" vertical="center"/>
    </xf>
    <xf numFmtId="179" fontId="21" fillId="0" borderId="0" xfId="0" applyNumberFormat="1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56" fontId="16" fillId="0" borderId="0" xfId="0" applyNumberFormat="1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vertical="center"/>
    </xf>
    <xf numFmtId="179" fontId="36" fillId="0" borderId="0" xfId="0" applyNumberFormat="1" applyFont="1" applyFill="1" applyAlignment="1">
      <alignment vertical="center"/>
    </xf>
    <xf numFmtId="0" fontId="37" fillId="0" borderId="0" xfId="0" applyFont="1" applyFill="1" applyAlignment="1">
      <alignment vertical="center"/>
    </xf>
    <xf numFmtId="179" fontId="17" fillId="0" borderId="0" xfId="0" applyNumberFormat="1" applyFont="1" applyFill="1" applyAlignment="1">
      <alignment vertical="center"/>
    </xf>
    <xf numFmtId="0" fontId="16" fillId="0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179" fontId="17" fillId="0" borderId="0" xfId="1" applyNumberFormat="1" applyFont="1" applyFill="1" applyBorder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14" fontId="17" fillId="0" borderId="0" xfId="0" applyNumberFormat="1" applyFont="1" applyFill="1" applyBorder="1" applyAlignment="1">
      <alignment vertical="center"/>
    </xf>
    <xf numFmtId="0" fontId="40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14" fillId="0" borderId="0" xfId="69" applyFont="1" applyAlignment="1">
      <alignment vertical="center"/>
    </xf>
    <xf numFmtId="179" fontId="34" fillId="0" borderId="0" xfId="69" applyNumberFormat="1" applyFont="1" applyAlignment="1">
      <alignment horizontal="right" vertical="center"/>
    </xf>
    <xf numFmtId="179" fontId="34" fillId="0" borderId="0" xfId="69" applyNumberFormat="1" applyFont="1" applyAlignment="1">
      <alignment vertical="center"/>
    </xf>
    <xf numFmtId="179" fontId="17" fillId="0" borderId="0" xfId="69" applyNumberFormat="1" applyFont="1" applyAlignment="1">
      <alignment vertical="center"/>
    </xf>
    <xf numFmtId="179" fontId="24" fillId="0" borderId="0" xfId="69" applyNumberFormat="1" applyFont="1" applyAlignment="1">
      <alignment vertical="center"/>
    </xf>
    <xf numFmtId="0" fontId="16" fillId="0" borderId="0" xfId="69" applyFont="1" applyAlignment="1">
      <alignment vertical="center"/>
    </xf>
    <xf numFmtId="0" fontId="17" fillId="0" borderId="0" xfId="69" applyFont="1" applyAlignment="1">
      <alignment vertical="center"/>
    </xf>
    <xf numFmtId="179" fontId="14" fillId="0" borderId="0" xfId="69" applyNumberFormat="1" applyFont="1" applyAlignment="1">
      <alignment horizontal="right" vertical="center"/>
    </xf>
    <xf numFmtId="179" fontId="14" fillId="0" borderId="0" xfId="69" applyNumberFormat="1" applyFont="1" applyAlignment="1">
      <alignment vertical="center"/>
    </xf>
    <xf numFmtId="179" fontId="16" fillId="0" borderId="0" xfId="69" applyNumberFormat="1" applyFont="1" applyAlignment="1">
      <alignment vertical="center"/>
    </xf>
    <xf numFmtId="0" fontId="18" fillId="0" borderId="0" xfId="69" applyFont="1" applyAlignment="1">
      <alignment horizontal="center" vertical="center"/>
    </xf>
    <xf numFmtId="0" fontId="14" fillId="0" borderId="0" xfId="69" applyFont="1" applyAlignment="1">
      <alignment horizontal="center" vertical="center"/>
    </xf>
    <xf numFmtId="0" fontId="16" fillId="0" borderId="0" xfId="69" applyFont="1" applyAlignment="1">
      <alignment horizontal="center" vertical="center"/>
    </xf>
    <xf numFmtId="0" fontId="17" fillId="0" borderId="0" xfId="69" applyFont="1" applyAlignment="1">
      <alignment horizontal="center" vertical="center"/>
    </xf>
    <xf numFmtId="0" fontId="31" fillId="0" borderId="0" xfId="69" applyFont="1" applyAlignment="1">
      <alignment horizontal="left" vertical="center"/>
    </xf>
    <xf numFmtId="0" fontId="31" fillId="0" borderId="0" xfId="69" applyFont="1" applyAlignment="1">
      <alignment horizontal="center" vertical="center"/>
    </xf>
    <xf numFmtId="0" fontId="16" fillId="0" borderId="0" xfId="69" applyFont="1" applyAlignment="1">
      <alignment horizontal="left" vertical="center"/>
    </xf>
    <xf numFmtId="179" fontId="14" fillId="0" borderId="0" xfId="69" applyNumberFormat="1" applyFont="1" applyAlignment="1">
      <alignment horizontal="left" vertical="center"/>
    </xf>
    <xf numFmtId="179" fontId="14" fillId="0" borderId="0" xfId="69" applyNumberFormat="1" applyFont="1" applyAlignment="1">
      <alignment horizontal="center" vertical="center"/>
    </xf>
    <xf numFmtId="0" fontId="18" fillId="0" borderId="0" xfId="69" applyFont="1" applyAlignment="1">
      <alignment horizontal="left" vertical="center"/>
    </xf>
    <xf numFmtId="0" fontId="34" fillId="0" borderId="0" xfId="69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4" fontId="36" fillId="0" borderId="0" xfId="0" applyNumberFormat="1" applyFont="1" applyFill="1" applyAlignment="1">
      <alignment horizontal="center" vertical="center"/>
    </xf>
    <xf numFmtId="0" fontId="17" fillId="0" borderId="0" xfId="1" applyFont="1" applyFill="1" applyBorder="1" applyAlignment="1">
      <alignment horizontal="center" vertical="center"/>
    </xf>
    <xf numFmtId="14" fontId="17" fillId="0" borderId="0" xfId="0" applyNumberFormat="1" applyFont="1" applyFill="1" applyAlignment="1">
      <alignment horizontal="center" vertical="center"/>
    </xf>
    <xf numFmtId="0" fontId="13" fillId="0" borderId="0" xfId="69" applyFont="1" applyAlignment="1">
      <alignment horizontal="right" vertical="center"/>
    </xf>
    <xf numFmtId="0" fontId="13" fillId="0" borderId="0" xfId="69" applyFont="1" applyAlignment="1">
      <alignment horizontal="center" vertical="center"/>
    </xf>
    <xf numFmtId="0" fontId="15" fillId="0" borderId="0" xfId="69" applyFont="1" applyAlignment="1">
      <alignment vertical="center"/>
    </xf>
    <xf numFmtId="0" fontId="14" fillId="0" borderId="0" xfId="69" applyFont="1" applyAlignment="1">
      <alignment horizontal="right" vertical="center"/>
    </xf>
    <xf numFmtId="0" fontId="17" fillId="0" borderId="0" xfId="69" applyFont="1" applyAlignment="1">
      <alignment vertical="center" wrapText="1"/>
    </xf>
    <xf numFmtId="0" fontId="31" fillId="0" borderId="0" xfId="69" applyFont="1" applyAlignment="1">
      <alignment vertical="center"/>
    </xf>
    <xf numFmtId="179" fontId="31" fillId="0" borderId="0" xfId="69" applyNumberFormat="1" applyFont="1" applyAlignment="1">
      <alignment horizontal="left" vertical="center"/>
    </xf>
    <xf numFmtId="0" fontId="14" fillId="0" borderId="4" xfId="69" applyFont="1" applyBorder="1" applyAlignment="1">
      <alignment vertical="center"/>
    </xf>
    <xf numFmtId="0" fontId="14" fillId="0" borderId="0" xfId="69" applyFont="1" applyBorder="1" applyAlignment="1">
      <alignment vertical="center"/>
    </xf>
    <xf numFmtId="0" fontId="30" fillId="0" borderId="0" xfId="69" applyFont="1" applyAlignment="1">
      <alignment vertical="center"/>
    </xf>
    <xf numFmtId="0" fontId="16" fillId="0" borderId="0" xfId="69" applyFont="1" applyFill="1" applyAlignment="1">
      <alignment horizontal="center" vertical="center"/>
    </xf>
    <xf numFmtId="0" fontId="14" fillId="0" borderId="4" xfId="69" applyFont="1" applyBorder="1" applyAlignment="1">
      <alignment horizontal="center" vertical="center" wrapText="1"/>
    </xf>
    <xf numFmtId="0" fontId="14" fillId="0" borderId="4" xfId="69" applyFont="1" applyBorder="1" applyAlignment="1">
      <alignment horizontal="center" vertical="center"/>
    </xf>
    <xf numFmtId="0" fontId="16" fillId="0" borderId="4" xfId="69" applyFont="1" applyBorder="1" applyAlignment="1">
      <alignment horizontal="center" vertical="center"/>
    </xf>
    <xf numFmtId="0" fontId="16" fillId="0" borderId="0" xfId="69" applyFont="1" applyAlignment="1">
      <alignment horizontal="right" vertical="center"/>
    </xf>
    <xf numFmtId="0" fontId="33" fillId="5" borderId="5" xfId="69" applyFont="1" applyFill="1" applyBorder="1" applyAlignment="1">
      <alignment horizontal="center" vertical="center"/>
    </xf>
    <xf numFmtId="0" fontId="16" fillId="0" borderId="0" xfId="69" applyFont="1" applyFill="1" applyBorder="1" applyAlignment="1">
      <alignment horizontal="right" vertical="center"/>
    </xf>
    <xf numFmtId="0" fontId="16" fillId="0" borderId="0" xfId="69" applyFont="1" applyFill="1" applyAlignment="1">
      <alignment horizontal="right" vertical="center"/>
    </xf>
    <xf numFmtId="0" fontId="18" fillId="0" borderId="0" xfId="69" applyFont="1" applyAlignment="1">
      <alignment horizontal="right" vertical="center"/>
    </xf>
    <xf numFmtId="0" fontId="14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4" fillId="0" borderId="0" xfId="69" applyFont="1" applyFill="1" applyAlignment="1">
      <alignment horizontal="center" vertical="center"/>
    </xf>
    <xf numFmtId="0" fontId="16" fillId="0" borderId="0" xfId="69" applyFont="1" applyFill="1" applyBorder="1" applyAlignment="1">
      <alignment horizontal="center" vertical="center"/>
    </xf>
    <xf numFmtId="0" fontId="16" fillId="0" borderId="0" xfId="69" applyFont="1" applyFill="1" applyAlignment="1">
      <alignment vertical="center"/>
    </xf>
    <xf numFmtId="0" fontId="17" fillId="0" borderId="0" xfId="69" applyFont="1" applyFill="1" applyAlignment="1">
      <alignment vertical="center"/>
    </xf>
    <xf numFmtId="0" fontId="31" fillId="0" borderId="0" xfId="69" applyFont="1" applyFill="1" applyAlignment="1">
      <alignment horizontal="right" vertical="center"/>
    </xf>
    <xf numFmtId="0" fontId="14" fillId="0" borderId="0" xfId="69" applyFont="1" applyFill="1" applyAlignment="1">
      <alignment horizontal="right" vertical="center"/>
    </xf>
    <xf numFmtId="0" fontId="14" fillId="0" borderId="0" xfId="69" applyFont="1" applyFill="1" applyAlignment="1">
      <alignment vertical="center"/>
    </xf>
    <xf numFmtId="180" fontId="18" fillId="3" borderId="13" xfId="69" applyNumberFormat="1" applyFont="1" applyFill="1" applyBorder="1" applyAlignment="1">
      <alignment horizontal="center" vertical="center"/>
    </xf>
    <xf numFmtId="0" fontId="16" fillId="0" borderId="0" xfId="69" applyFont="1" applyFill="1" applyBorder="1" applyAlignment="1">
      <alignment vertical="center"/>
    </xf>
    <xf numFmtId="0" fontId="16" fillId="0" borderId="4" xfId="69" applyFont="1" applyBorder="1" applyAlignment="1">
      <alignment vertical="center"/>
    </xf>
    <xf numFmtId="177" fontId="18" fillId="10" borderId="12" xfId="69" applyNumberFormat="1" applyFont="1" applyFill="1" applyBorder="1" applyAlignment="1" applyProtection="1">
      <alignment horizontal="center" vertical="center"/>
    </xf>
    <xf numFmtId="177" fontId="18" fillId="10" borderId="13" xfId="69" applyNumberFormat="1" applyFont="1" applyFill="1" applyBorder="1" applyAlignment="1" applyProtection="1">
      <alignment horizontal="center" vertical="center"/>
    </xf>
    <xf numFmtId="180" fontId="18" fillId="10" borderId="13" xfId="69" applyNumberFormat="1" applyFont="1" applyFill="1" applyBorder="1" applyAlignment="1">
      <alignment horizontal="center" vertical="center"/>
    </xf>
    <xf numFmtId="0" fontId="42" fillId="0" borderId="4" xfId="69" applyFont="1" applyBorder="1" applyAlignment="1">
      <alignment vertical="center"/>
    </xf>
    <xf numFmtId="0" fontId="42" fillId="0" borderId="0" xfId="69" applyFont="1" applyAlignment="1">
      <alignment vertical="center"/>
    </xf>
    <xf numFmtId="0" fontId="14" fillId="0" borderId="0" xfId="69" applyFont="1" applyAlignment="1">
      <alignment horizontal="left" vertical="center"/>
    </xf>
    <xf numFmtId="0" fontId="42" fillId="0" borderId="0" xfId="69" applyFont="1" applyAlignment="1">
      <alignment horizontal="left" vertical="center"/>
    </xf>
    <xf numFmtId="0" fontId="42" fillId="0" borderId="4" xfId="69" applyFont="1" applyBorder="1" applyAlignment="1">
      <alignment horizontal="left" vertical="center"/>
    </xf>
    <xf numFmtId="0" fontId="42" fillId="0" borderId="0" xfId="69" applyFont="1" applyFill="1" applyAlignment="1">
      <alignment horizontal="left" vertical="center"/>
    </xf>
    <xf numFmtId="0" fontId="42" fillId="0" borderId="0" xfId="69" applyFont="1" applyFill="1" applyAlignment="1">
      <alignment vertical="center"/>
    </xf>
    <xf numFmtId="0" fontId="16" fillId="0" borderId="0" xfId="69" applyFont="1" applyBorder="1" applyAlignment="1">
      <alignment horizontal="center" vertical="center"/>
    </xf>
    <xf numFmtId="0" fontId="16" fillId="0" borderId="0" xfId="69" applyFont="1" applyBorder="1" applyAlignment="1">
      <alignment horizontal="right" vertical="center"/>
    </xf>
    <xf numFmtId="187" fontId="17" fillId="4" borderId="1" xfId="0" applyNumberFormat="1" applyFont="1" applyFill="1" applyBorder="1" applyAlignment="1" applyProtection="1">
      <alignment vertical="center"/>
      <protection locked="0"/>
    </xf>
    <xf numFmtId="0" fontId="22" fillId="0" borderId="0" xfId="14" applyNumberFormat="1" applyFont="1" applyFill="1" applyBorder="1" applyAlignment="1" applyProtection="1">
      <alignment horizontal="center" vertical="center"/>
    </xf>
    <xf numFmtId="0" fontId="42" fillId="4" borderId="6" xfId="69" applyNumberFormat="1" applyFont="1" applyFill="1" applyBorder="1" applyAlignment="1" applyProtection="1">
      <alignment horizontal="center" vertical="center"/>
      <protection locked="0"/>
    </xf>
    <xf numFmtId="0" fontId="42" fillId="4" borderId="8" xfId="69" applyNumberFormat="1" applyFont="1" applyFill="1" applyBorder="1" applyAlignment="1" applyProtection="1">
      <alignment horizontal="center" vertical="center"/>
      <protection locked="0"/>
    </xf>
    <xf numFmtId="0" fontId="42" fillId="4" borderId="10" xfId="69" applyNumberFormat="1" applyFont="1" applyFill="1" applyBorder="1" applyAlignment="1" applyProtection="1">
      <alignment horizontal="center" vertical="center"/>
      <protection locked="0"/>
    </xf>
    <xf numFmtId="178" fontId="42" fillId="4" borderId="3" xfId="69" applyNumberFormat="1" applyFont="1" applyFill="1" applyBorder="1" applyAlignment="1" applyProtection="1">
      <alignment horizontal="center" vertical="center"/>
      <protection locked="0"/>
    </xf>
    <xf numFmtId="0" fontId="42" fillId="4" borderId="1" xfId="69" applyNumberFormat="1" applyFont="1" applyFill="1" applyBorder="1" applyAlignment="1" applyProtection="1">
      <alignment horizontal="center" vertical="center"/>
      <protection locked="0"/>
    </xf>
    <xf numFmtId="0" fontId="42" fillId="4" borderId="15" xfId="69" applyNumberFormat="1" applyFont="1" applyFill="1" applyBorder="1" applyAlignment="1" applyProtection="1">
      <alignment horizontal="center" vertical="center"/>
      <protection locked="0"/>
    </xf>
    <xf numFmtId="187" fontId="17" fillId="4" borderId="15" xfId="0" applyNumberFormat="1" applyFont="1" applyFill="1" applyBorder="1" applyAlignment="1" applyProtection="1">
      <alignment vertical="center"/>
      <protection locked="0"/>
    </xf>
    <xf numFmtId="187" fontId="17" fillId="4" borderId="10" xfId="0" applyNumberFormat="1" applyFont="1" applyFill="1" applyBorder="1" applyAlignment="1" applyProtection="1">
      <alignment vertical="center"/>
      <protection locked="0"/>
    </xf>
    <xf numFmtId="187" fontId="17" fillId="4" borderId="8" xfId="0" applyNumberFormat="1" applyFont="1" applyFill="1" applyBorder="1" applyAlignment="1" applyProtection="1">
      <alignment vertical="center"/>
      <protection locked="0"/>
    </xf>
    <xf numFmtId="0" fontId="17" fillId="0" borderId="0" xfId="69" applyFont="1" applyBorder="1" applyAlignment="1">
      <alignment vertical="center"/>
    </xf>
    <xf numFmtId="0" fontId="27" fillId="0" borderId="32" xfId="0" applyFont="1" applyFill="1" applyBorder="1" applyAlignment="1">
      <alignment vertical="center"/>
    </xf>
    <xf numFmtId="0" fontId="21" fillId="0" borderId="33" xfId="0" applyFont="1" applyFill="1" applyBorder="1" applyAlignment="1">
      <alignment vertical="center"/>
    </xf>
    <xf numFmtId="0" fontId="27" fillId="0" borderId="34" xfId="0" applyFont="1" applyFill="1" applyBorder="1" applyAlignment="1">
      <alignment vertical="center"/>
    </xf>
    <xf numFmtId="0" fontId="27" fillId="0" borderId="35" xfId="0" applyFont="1" applyFill="1" applyBorder="1" applyAlignment="1">
      <alignment vertical="center"/>
    </xf>
    <xf numFmtId="0" fontId="21" fillId="0" borderId="35" xfId="0" applyFont="1" applyFill="1" applyBorder="1" applyAlignment="1">
      <alignment vertical="center"/>
    </xf>
    <xf numFmtId="0" fontId="21" fillId="0" borderId="36" xfId="0" applyFont="1" applyFill="1" applyBorder="1" applyAlignment="1">
      <alignment vertical="center"/>
    </xf>
    <xf numFmtId="0" fontId="21" fillId="0" borderId="32" xfId="0" applyFont="1" applyFill="1" applyBorder="1" applyAlignment="1">
      <alignment vertical="center"/>
    </xf>
    <xf numFmtId="0" fontId="21" fillId="0" borderId="34" xfId="0" applyFont="1" applyFill="1" applyBorder="1" applyAlignment="1">
      <alignment vertical="center"/>
    </xf>
    <xf numFmtId="0" fontId="17" fillId="0" borderId="32" xfId="0" applyFont="1" applyFill="1" applyBorder="1" applyAlignment="1">
      <alignment vertical="center"/>
    </xf>
    <xf numFmtId="0" fontId="17" fillId="0" borderId="33" xfId="0" applyFont="1" applyFill="1" applyBorder="1" applyAlignment="1">
      <alignment vertical="center"/>
    </xf>
    <xf numFmtId="0" fontId="17" fillId="0" borderId="32" xfId="0" applyFont="1" applyFill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vertical="center"/>
    </xf>
    <xf numFmtId="0" fontId="17" fillId="0" borderId="35" xfId="0" applyFont="1" applyFill="1" applyBorder="1" applyAlignment="1">
      <alignment vertical="center"/>
    </xf>
    <xf numFmtId="0" fontId="17" fillId="0" borderId="36" xfId="0" applyFont="1" applyFill="1" applyBorder="1" applyAlignment="1">
      <alignment vertical="center"/>
    </xf>
    <xf numFmtId="0" fontId="44" fillId="4" borderId="6" xfId="14" applyNumberFormat="1" applyFont="1" applyFill="1" applyBorder="1" applyAlignment="1" applyProtection="1">
      <alignment horizontal="center" vertical="center"/>
      <protection locked="0"/>
    </xf>
    <xf numFmtId="0" fontId="44" fillId="4" borderId="8" xfId="69" applyFont="1" applyFill="1" applyBorder="1" applyAlignment="1" applyProtection="1">
      <alignment horizontal="center" vertical="center"/>
      <protection locked="0"/>
    </xf>
    <xf numFmtId="0" fontId="44" fillId="4" borderId="6" xfId="69" applyNumberFormat="1" applyFont="1" applyFill="1" applyBorder="1" applyAlignment="1" applyProtection="1">
      <alignment horizontal="center" vertical="center"/>
      <protection locked="0"/>
    </xf>
    <xf numFmtId="0" fontId="44" fillId="4" borderId="3" xfId="14" applyNumberFormat="1" applyFont="1" applyFill="1" applyBorder="1" applyAlignment="1" applyProtection="1">
      <alignment horizontal="center" vertical="center"/>
      <protection locked="0"/>
    </xf>
    <xf numFmtId="179" fontId="45" fillId="0" borderId="9" xfId="0" applyNumberFormat="1" applyFont="1" applyFill="1" applyBorder="1" applyAlignment="1">
      <alignment horizontal="center" vertical="center"/>
    </xf>
    <xf numFmtId="179" fontId="45" fillId="0" borderId="6" xfId="0" applyNumberFormat="1" applyFont="1" applyFill="1" applyBorder="1" applyAlignment="1">
      <alignment horizontal="center" vertical="center"/>
    </xf>
    <xf numFmtId="179" fontId="45" fillId="0" borderId="37" xfId="0" applyNumberFormat="1" applyFont="1" applyFill="1" applyBorder="1" applyAlignment="1">
      <alignment horizontal="center" vertical="center"/>
    </xf>
    <xf numFmtId="187" fontId="17" fillId="4" borderId="38" xfId="0" applyNumberFormat="1" applyFont="1" applyFill="1" applyBorder="1" applyAlignment="1" applyProtection="1">
      <alignment vertical="center"/>
      <protection locked="0"/>
    </xf>
    <xf numFmtId="187" fontId="17" fillId="4" borderId="39" xfId="0" applyNumberFormat="1" applyFont="1" applyFill="1" applyBorder="1" applyAlignment="1" applyProtection="1">
      <alignment vertical="center"/>
      <protection locked="0"/>
    </xf>
    <xf numFmtId="14" fontId="29" fillId="0" borderId="40" xfId="0" applyNumberFormat="1" applyFont="1" applyFill="1" applyBorder="1" applyAlignment="1">
      <alignment horizontal="center" vertical="center"/>
    </xf>
    <xf numFmtId="14" fontId="17" fillId="4" borderId="41" xfId="0" applyNumberFormat="1" applyFont="1" applyFill="1" applyBorder="1" applyAlignment="1" applyProtection="1">
      <alignment horizontal="center" vertical="center"/>
      <protection locked="0"/>
    </xf>
    <xf numFmtId="14" fontId="17" fillId="4" borderId="42" xfId="0" applyNumberFormat="1" applyFont="1" applyFill="1" applyBorder="1" applyAlignment="1" applyProtection="1">
      <alignment horizontal="center" vertical="center"/>
      <protection locked="0"/>
    </xf>
    <xf numFmtId="179" fontId="29" fillId="0" borderId="43" xfId="0" applyNumberFormat="1" applyFont="1" applyFill="1" applyBorder="1" applyAlignment="1">
      <alignment horizontal="center" vertical="center"/>
    </xf>
    <xf numFmtId="187" fontId="14" fillId="4" borderId="44" xfId="0" applyNumberFormat="1" applyFont="1" applyFill="1" applyBorder="1" applyAlignment="1" applyProtection="1">
      <alignment vertical="center"/>
      <protection locked="0"/>
    </xf>
    <xf numFmtId="187" fontId="14" fillId="4" borderId="45" xfId="0" applyNumberFormat="1" applyFont="1" applyFill="1" applyBorder="1" applyAlignment="1" applyProtection="1">
      <alignment vertical="center"/>
      <protection locked="0"/>
    </xf>
    <xf numFmtId="14" fontId="14" fillId="4" borderId="41" xfId="0" applyNumberFormat="1" applyFont="1" applyFill="1" applyBorder="1" applyAlignment="1" applyProtection="1">
      <alignment horizontal="center" vertical="center"/>
      <protection locked="0"/>
    </xf>
    <xf numFmtId="14" fontId="14" fillId="4" borderId="42" xfId="0" applyNumberFormat="1" applyFont="1" applyFill="1" applyBorder="1" applyAlignment="1" applyProtection="1">
      <alignment horizontal="center" vertical="center"/>
      <protection locked="0"/>
    </xf>
    <xf numFmtId="0" fontId="46" fillId="7" borderId="27" xfId="0" applyNumberFormat="1" applyFont="1" applyFill="1" applyBorder="1" applyAlignment="1">
      <alignment horizontal="center" vertical="center"/>
    </xf>
    <xf numFmtId="0" fontId="46" fillId="7" borderId="24" xfId="0" applyFont="1" applyFill="1" applyBorder="1" applyAlignment="1">
      <alignment horizontal="center" vertical="center"/>
    </xf>
    <xf numFmtId="181" fontId="47" fillId="9" borderId="25" xfId="1" applyNumberFormat="1" applyFont="1" applyFill="1" applyBorder="1" applyAlignment="1">
      <alignment horizontal="right" vertical="center"/>
    </xf>
    <xf numFmtId="184" fontId="47" fillId="9" borderId="25" xfId="0" applyNumberFormat="1" applyFont="1" applyFill="1" applyBorder="1" applyAlignment="1">
      <alignment vertical="center"/>
    </xf>
    <xf numFmtId="182" fontId="47" fillId="9" borderId="25" xfId="1" applyNumberFormat="1" applyFont="1" applyFill="1" applyBorder="1" applyAlignment="1">
      <alignment horizontal="right" vertical="center"/>
    </xf>
    <xf numFmtId="185" fontId="47" fillId="9" borderId="25" xfId="0" applyNumberFormat="1" applyFont="1" applyFill="1" applyBorder="1" applyAlignment="1">
      <alignment vertical="center"/>
    </xf>
    <xf numFmtId="183" fontId="47" fillId="9" borderId="26" xfId="1" applyNumberFormat="1" applyFont="1" applyFill="1" applyBorder="1" applyAlignment="1">
      <alignment horizontal="right" vertical="center"/>
    </xf>
    <xf numFmtId="186" fontId="47" fillId="9" borderId="26" xfId="0" applyNumberFormat="1" applyFont="1" applyFill="1" applyBorder="1" applyAlignment="1">
      <alignment vertical="center"/>
    </xf>
    <xf numFmtId="0" fontId="42" fillId="0" borderId="0" xfId="69" applyFont="1" applyAlignment="1">
      <alignment horizontal="right" vertical="center"/>
    </xf>
    <xf numFmtId="0" fontId="46" fillId="8" borderId="11" xfId="69" applyFont="1" applyFill="1" applyBorder="1" applyAlignment="1">
      <alignment horizontal="center" vertical="center" wrapText="1"/>
    </xf>
    <xf numFmtId="0" fontId="48" fillId="5" borderId="5" xfId="69" applyFont="1" applyFill="1" applyBorder="1" applyAlignment="1">
      <alignment horizontal="center" vertical="center"/>
    </xf>
    <xf numFmtId="0" fontId="48" fillId="5" borderId="7" xfId="69" applyFont="1" applyFill="1" applyBorder="1" applyAlignment="1">
      <alignment horizontal="center" vertical="center"/>
    </xf>
    <xf numFmtId="0" fontId="48" fillId="5" borderId="14" xfId="14" applyFont="1" applyFill="1" applyBorder="1" applyAlignment="1">
      <alignment horizontal="center" vertical="center"/>
    </xf>
    <xf numFmtId="176" fontId="48" fillId="5" borderId="9" xfId="69" applyNumberFormat="1" applyFont="1" applyFill="1" applyBorder="1" applyAlignment="1">
      <alignment horizontal="center" vertical="center"/>
    </xf>
    <xf numFmtId="176" fontId="48" fillId="5" borderId="6" xfId="69" applyNumberFormat="1" applyFont="1" applyFill="1" applyBorder="1" applyAlignment="1">
      <alignment horizontal="center" vertical="center"/>
    </xf>
    <xf numFmtId="0" fontId="48" fillId="5" borderId="2" xfId="14" applyFont="1" applyFill="1" applyBorder="1" applyAlignment="1">
      <alignment horizontal="center" vertical="center"/>
    </xf>
    <xf numFmtId="0" fontId="46" fillId="11" borderId="11" xfId="69" applyFont="1" applyFill="1" applyBorder="1" applyAlignment="1">
      <alignment horizontal="center" vertical="center" wrapText="1"/>
    </xf>
    <xf numFmtId="0" fontId="48" fillId="5" borderId="2" xfId="69" applyFont="1" applyFill="1" applyBorder="1" applyAlignment="1">
      <alignment horizontal="center" vertical="center" wrapText="1"/>
    </xf>
    <xf numFmtId="0" fontId="48" fillId="5" borderId="7" xfId="69" applyFont="1" applyFill="1" applyBorder="1" applyAlignment="1">
      <alignment horizontal="center" vertical="center" wrapText="1"/>
    </xf>
    <xf numFmtId="0" fontId="48" fillId="5" borderId="5" xfId="14" applyFont="1" applyFill="1" applyBorder="1" applyAlignment="1">
      <alignment horizontal="center" vertical="center"/>
    </xf>
    <xf numFmtId="0" fontId="49" fillId="5" borderId="5" xfId="69" applyFont="1" applyFill="1" applyBorder="1" applyAlignment="1">
      <alignment horizontal="center" vertical="center"/>
    </xf>
    <xf numFmtId="0" fontId="42" fillId="0" borderId="0" xfId="69" applyFont="1" applyAlignment="1">
      <alignment horizontal="center" vertical="top"/>
    </xf>
    <xf numFmtId="179" fontId="42" fillId="0" borderId="0" xfId="69" applyNumberFormat="1" applyFont="1" applyAlignment="1">
      <alignment horizontal="center" vertical="top"/>
    </xf>
    <xf numFmtId="179" fontId="44" fillId="0" borderId="0" xfId="1" applyNumberFormat="1" applyFont="1" applyFill="1" applyBorder="1" applyAlignment="1">
      <alignment vertical="top"/>
    </xf>
    <xf numFmtId="179" fontId="44" fillId="0" borderId="0" xfId="0" applyNumberFormat="1" applyFont="1" applyFill="1" applyAlignment="1">
      <alignment vertical="top"/>
    </xf>
    <xf numFmtId="0" fontId="50" fillId="5" borderId="7" xfId="69" applyFont="1" applyFill="1" applyBorder="1" applyAlignment="1">
      <alignment horizontal="center" vertical="center" wrapText="1"/>
    </xf>
    <xf numFmtId="0" fontId="51" fillId="0" borderId="0" xfId="69" applyFont="1" applyFill="1" applyAlignment="1">
      <alignment horizontal="center" vertical="center"/>
    </xf>
    <xf numFmtId="0" fontId="17" fillId="0" borderId="0" xfId="69" applyFont="1" applyFill="1" applyBorder="1" applyAlignment="1">
      <alignment vertical="center"/>
    </xf>
    <xf numFmtId="0" fontId="17" fillId="0" borderId="0" xfId="69" applyFont="1" applyAlignment="1">
      <alignment horizontal="right" vertical="center"/>
    </xf>
    <xf numFmtId="0" fontId="17" fillId="0" borderId="0" xfId="69" applyFont="1" applyFill="1" applyBorder="1" applyAlignment="1">
      <alignment horizontal="right" vertical="center"/>
    </xf>
    <xf numFmtId="0" fontId="17" fillId="0" borderId="0" xfId="69" applyFont="1" applyFill="1" applyAlignment="1">
      <alignment horizontal="right" vertical="center"/>
    </xf>
    <xf numFmtId="0" fontId="17" fillId="0" borderId="4" xfId="69" applyFont="1" applyBorder="1" applyAlignment="1">
      <alignment vertical="center"/>
    </xf>
    <xf numFmtId="0" fontId="42" fillId="4" borderId="46" xfId="69" applyFont="1" applyFill="1" applyBorder="1" applyAlignment="1" applyProtection="1">
      <alignment horizontal="center" vertical="center"/>
      <protection locked="0"/>
    </xf>
    <xf numFmtId="0" fontId="22" fillId="6" borderId="28" xfId="0" applyFont="1" applyFill="1" applyBorder="1" applyAlignment="1">
      <alignment horizontal="center" vertical="center"/>
    </xf>
    <xf numFmtId="0" fontId="22" fillId="6" borderId="29" xfId="0" applyFont="1" applyFill="1" applyBorder="1" applyAlignment="1">
      <alignment horizontal="center" vertical="center"/>
    </xf>
    <xf numFmtId="0" fontId="25" fillId="0" borderId="30" xfId="0" applyFont="1" applyFill="1" applyBorder="1" applyAlignment="1">
      <alignment horizontal="left" vertical="center"/>
    </xf>
    <xf numFmtId="0" fontId="25" fillId="0" borderId="31" xfId="0" applyFont="1" applyFill="1" applyBorder="1" applyAlignment="1">
      <alignment horizontal="left" vertical="center"/>
    </xf>
    <xf numFmtId="0" fontId="26" fillId="0" borderId="30" xfId="0" applyFont="1" applyFill="1" applyBorder="1" applyAlignment="1">
      <alignment horizontal="left" vertical="center" wrapText="1"/>
    </xf>
    <xf numFmtId="0" fontId="26" fillId="0" borderId="31" xfId="0" applyFont="1" applyFill="1" applyBorder="1" applyAlignment="1">
      <alignment horizontal="left" vertical="center" wrapText="1"/>
    </xf>
    <xf numFmtId="181" fontId="47" fillId="9" borderId="18" xfId="1" applyNumberFormat="1" applyFont="1" applyFill="1" applyBorder="1" applyAlignment="1">
      <alignment horizontal="right" vertical="center"/>
    </xf>
    <xf numFmtId="181" fontId="47" fillId="9" borderId="19" xfId="1" applyNumberFormat="1" applyFont="1" applyFill="1" applyBorder="1" applyAlignment="1">
      <alignment horizontal="right" vertical="center"/>
    </xf>
    <xf numFmtId="182" fontId="47" fillId="9" borderId="18" xfId="1" applyNumberFormat="1" applyFont="1" applyFill="1" applyBorder="1" applyAlignment="1">
      <alignment horizontal="right" vertical="center"/>
    </xf>
    <xf numFmtId="182" fontId="47" fillId="9" borderId="19" xfId="1" applyNumberFormat="1" applyFont="1" applyFill="1" applyBorder="1" applyAlignment="1">
      <alignment horizontal="right" vertical="center"/>
    </xf>
    <xf numFmtId="183" fontId="47" fillId="9" borderId="20" xfId="1" applyNumberFormat="1" applyFont="1" applyFill="1" applyBorder="1" applyAlignment="1">
      <alignment horizontal="right" vertical="center"/>
    </xf>
    <xf numFmtId="183" fontId="47" fillId="9" borderId="21" xfId="1" applyNumberFormat="1" applyFont="1" applyFill="1" applyBorder="1" applyAlignment="1">
      <alignment horizontal="right" vertical="center"/>
    </xf>
    <xf numFmtId="184" fontId="47" fillId="9" borderId="18" xfId="0" applyNumberFormat="1" applyFont="1" applyFill="1" applyBorder="1" applyAlignment="1">
      <alignment horizontal="right" vertical="center"/>
    </xf>
    <xf numFmtId="184" fontId="47" fillId="9" borderId="19" xfId="0" applyNumberFormat="1" applyFont="1" applyFill="1" applyBorder="1" applyAlignment="1">
      <alignment horizontal="right" vertical="center"/>
    </xf>
    <xf numFmtId="185" fontId="47" fillId="9" borderId="18" xfId="0" applyNumberFormat="1" applyFont="1" applyFill="1" applyBorder="1" applyAlignment="1">
      <alignment horizontal="right" vertical="center"/>
    </xf>
    <xf numFmtId="185" fontId="47" fillId="9" borderId="19" xfId="0" applyNumberFormat="1" applyFont="1" applyFill="1" applyBorder="1" applyAlignment="1">
      <alignment horizontal="right" vertical="center"/>
    </xf>
    <xf numFmtId="186" fontId="47" fillId="9" borderId="20" xfId="0" applyNumberFormat="1" applyFont="1" applyFill="1" applyBorder="1" applyAlignment="1">
      <alignment horizontal="right" vertical="center"/>
    </xf>
    <xf numFmtId="186" fontId="47" fillId="9" borderId="21" xfId="0" applyNumberFormat="1" applyFont="1" applyFill="1" applyBorder="1" applyAlignment="1">
      <alignment horizontal="right" vertical="center"/>
    </xf>
    <xf numFmtId="14" fontId="46" fillId="7" borderId="16" xfId="0" applyNumberFormat="1" applyFont="1" applyFill="1" applyBorder="1" applyAlignment="1">
      <alignment horizontal="center" vertical="center"/>
    </xf>
    <xf numFmtId="14" fontId="46" fillId="7" borderId="17" xfId="0" applyNumberFormat="1" applyFont="1" applyFill="1" applyBorder="1" applyAlignment="1">
      <alignment horizontal="center" vertical="center"/>
    </xf>
    <xf numFmtId="0" fontId="24" fillId="6" borderId="22" xfId="69" applyFont="1" applyFill="1" applyBorder="1" applyAlignment="1">
      <alignment horizontal="left" vertical="center"/>
    </xf>
    <xf numFmtId="0" fontId="24" fillId="6" borderId="0" xfId="69" applyFont="1" applyFill="1" applyBorder="1" applyAlignment="1">
      <alignment horizontal="left" vertical="center"/>
    </xf>
    <xf numFmtId="0" fontId="51" fillId="0" borderId="23" xfId="69" applyFont="1" applyBorder="1" applyAlignment="1">
      <alignment horizontal="center" vertical="center"/>
    </xf>
  </cellXfs>
  <cellStyles count="80">
    <cellStyle name="ハイパーリンク" xfId="2" builtinId="8" hidden="1"/>
    <cellStyle name="ハイパーリンク" xfId="4" builtinId="8" hidden="1"/>
    <cellStyle name="ハイパーリンク" xfId="6" builtinId="8" hidden="1"/>
    <cellStyle name="ハイパーリンク" xfId="8" builtinId="8" hidden="1"/>
    <cellStyle name="ハイパーリンク" xfId="11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標準" xfId="0" builtinId="0"/>
    <cellStyle name="標準 2" xfId="10"/>
    <cellStyle name="標準 3" xfId="13"/>
    <cellStyle name="標準 3 2" xfId="69"/>
    <cellStyle name="表示済みのハイパーリンク" xfId="3" builtinId="9" hidden="1"/>
    <cellStyle name="表示済みのハイパーリンク" xfId="5" builtinId="9" hidden="1"/>
    <cellStyle name="表示済みのハイパーリンク" xfId="7" builtinId="9" hidden="1"/>
    <cellStyle name="表示済みのハイパーリンク" xfId="9" builtinId="9" hidden="1"/>
    <cellStyle name="表示済みのハイパーリンク" xfId="12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  <cellStyle name="良い" xfId="1" builtinId="26"/>
    <cellStyle name="良い 2" xfId="14"/>
  </cellStyles>
  <dxfs count="0"/>
  <tableStyles count="0" defaultTableStyle="TableStyleMedium9" defaultPivotStyle="PivotStyleLight16"/>
  <colors>
    <mruColors>
      <color rgb="FFFF0080"/>
      <color rgb="FF66CCFF"/>
      <color rgb="FF0080FF"/>
      <color rgb="FFA9FB2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0093675646"/>
          <c:y val="0.0279650494967552"/>
          <c:w val="0.752177168433138"/>
          <c:h val="0.717605800494024"/>
        </c:manualLayout>
      </c:layout>
      <c:scatterChart>
        <c:scatterStyle val="lineMarker"/>
        <c:varyColors val="0"/>
        <c:ser>
          <c:idx val="1"/>
          <c:order val="0"/>
          <c:tx>
            <c:strRef>
              <c:f>'1_Tumor marker-doubling time'!$D$22</c:f>
              <c:strCache>
                <c:ptCount val="1"/>
                <c:pt idx="0">
                  <c:v>Actual Value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9050">
                <a:solidFill>
                  <a:srgbClr val="0000FF"/>
                </a:solidFill>
              </a:ln>
            </c:spPr>
          </c:marker>
          <c:xVal>
            <c:numRef>
              <c:f>'1_Tumor marker-doubling time'!$C$23:$C$223</c:f>
              <c:numCache>
                <c:formatCode>m/d/yy</c:formatCode>
                <c:ptCount val="201"/>
                <c:pt idx="0">
                  <c:v>42005.0</c:v>
                </c:pt>
                <c:pt idx="1">
                  <c:v>42370.0</c:v>
                </c:pt>
                <c:pt idx="2">
                  <c:v>42736.0</c:v>
                </c:pt>
                <c:pt idx="3">
                  <c:v>43101.0</c:v>
                </c:pt>
                <c:pt idx="4">
                  <c:v>41640.0</c:v>
                </c:pt>
              </c:numCache>
            </c:numRef>
          </c:xVal>
          <c:yVal>
            <c:numRef>
              <c:f>'1_Tumor marker-doubling time'!$D$23:$D$223</c:f>
              <c:numCache>
                <c:formatCode>0.0</c:formatCode>
                <c:ptCount val="201"/>
                <c:pt idx="0">
                  <c:v>2.5</c:v>
                </c:pt>
                <c:pt idx="1">
                  <c:v>4.2</c:v>
                </c:pt>
                <c:pt idx="2">
                  <c:v>7.6</c:v>
                </c:pt>
                <c:pt idx="3">
                  <c:v>17.0</c:v>
                </c:pt>
                <c:pt idx="4">
                  <c:v>1.0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CF-40D7-BCCE-685E386553BC}"/>
            </c:ext>
          </c:extLst>
        </c:ser>
        <c:ser>
          <c:idx val="0"/>
          <c:order val="1"/>
          <c:tx>
            <c:strRef>
              <c:f>'1_Tumor marker-doubling time'!$H$22</c:f>
              <c:strCache>
                <c:ptCount val="1"/>
                <c:pt idx="0">
                  <c:v>theoretical _x000d_values 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ln w="19050">
                <a:solidFill>
                  <a:srgbClr val="FF0000"/>
                </a:solidFill>
              </a:ln>
            </c:spPr>
          </c:marker>
          <c:xVal>
            <c:numRef>
              <c:f>'1_Tumor marker-doubling time'!$C$23:$C$223</c:f>
              <c:numCache>
                <c:formatCode>m/d/yy</c:formatCode>
                <c:ptCount val="201"/>
                <c:pt idx="0">
                  <c:v>42005.0</c:v>
                </c:pt>
                <c:pt idx="1">
                  <c:v>42370.0</c:v>
                </c:pt>
                <c:pt idx="2">
                  <c:v>42736.0</c:v>
                </c:pt>
                <c:pt idx="3">
                  <c:v>43101.0</c:v>
                </c:pt>
                <c:pt idx="4">
                  <c:v>41640.0</c:v>
                </c:pt>
              </c:numCache>
            </c:numRef>
          </c:xVal>
          <c:yVal>
            <c:numRef>
              <c:f>'1_Tumor marker-doubling time'!$H$23:$H$223</c:f>
              <c:numCache>
                <c:formatCode>General</c:formatCode>
                <c:ptCount val="201"/>
                <c:pt idx="0">
                  <c:v>2.148025859733217</c:v>
                </c:pt>
                <c:pt idx="1">
                  <c:v>4.228321777362718</c:v>
                </c:pt>
                <c:pt idx="2">
                  <c:v>8.33877750091758</c:v>
                </c:pt>
                <c:pt idx="3">
                  <c:v>16.41462291710547</c:v>
                </c:pt>
                <c:pt idx="4">
                  <c:v>1.091216642684293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CF-40D7-BCCE-685E38655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0712888"/>
        <c:axId val="-2110708248"/>
      </c:scatterChart>
      <c:valAx>
        <c:axId val="-2110712888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ja-JP"/>
          </a:p>
        </c:txPr>
        <c:crossAx val="-2110708248"/>
        <c:crosses val="autoZero"/>
        <c:crossBetween val="midCat"/>
      </c:valAx>
      <c:valAx>
        <c:axId val="-2110708248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Actual Value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00819274879763226"/>
              <c:y val="0.30266401751682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crossAx val="-2110712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8621937321939"/>
          <c:y val="0.39625720164609"/>
          <c:w val="0.125950712250712"/>
          <c:h val="0.1865802469135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/>
          <a:ea typeface="+mn-ea"/>
          <a:cs typeface="Arial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66895836491"/>
          <c:y val="0.0295668871717043"/>
          <c:w val="0.710481973757836"/>
          <c:h val="0.7165329541110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'1_Tumor marker-doubling time'!$E$22</c:f>
              <c:strCache>
                <c:ptCount val="1"/>
                <c:pt idx="0">
                  <c:v>log(value)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</c:spPr>
          </c:marker>
          <c:dLbls>
            <c:dLbl>
              <c:idx val="200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78-4097-8AF9-C30C73BA7D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approximation  line</c:nam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-0.287928206773484"/>
                  <c:y val="-0.0484712851260565"/>
                </c:manualLayout>
              </c:layout>
              <c:numFmt formatCode="General" sourceLinked="0"/>
            </c:trendlineLbl>
          </c:trendline>
          <c:xVal>
            <c:numRef>
              <c:f>'1_Tumor marker-doubling time'!$C$23:$C$223</c:f>
              <c:numCache>
                <c:formatCode>m/d/yy</c:formatCode>
                <c:ptCount val="201"/>
                <c:pt idx="0">
                  <c:v>42005.0</c:v>
                </c:pt>
                <c:pt idx="1">
                  <c:v>42370.0</c:v>
                </c:pt>
                <c:pt idx="2">
                  <c:v>42736.0</c:v>
                </c:pt>
                <c:pt idx="3">
                  <c:v>43101.0</c:v>
                </c:pt>
                <c:pt idx="4">
                  <c:v>41640.0</c:v>
                </c:pt>
              </c:numCache>
            </c:numRef>
          </c:xVal>
          <c:yVal>
            <c:numRef>
              <c:f>'1_Tumor marker-doubling time'!$E$23:$E$223</c:f>
              <c:numCache>
                <c:formatCode>General</c:formatCode>
                <c:ptCount val="201"/>
                <c:pt idx="0">
                  <c:v>0.397940008672038</c:v>
                </c:pt>
                <c:pt idx="1">
                  <c:v>0.6232492903979</c:v>
                </c:pt>
                <c:pt idx="2">
                  <c:v>0.880813592280791</c:v>
                </c:pt>
                <c:pt idx="3">
                  <c:v>1.230448921378274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78-4097-8AF9-C30C73BA7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2497672"/>
        <c:axId val="-2112494328"/>
      </c:scatterChart>
      <c:valAx>
        <c:axId val="-2112497672"/>
        <c:scaling>
          <c:orientation val="minMax"/>
        </c:scaling>
        <c:delete val="0"/>
        <c:axPos val="b"/>
        <c:numFmt formatCode="m/d/yy" sourceLinked="1"/>
        <c:majorTickMark val="none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ja-JP"/>
          </a:p>
        </c:txPr>
        <c:crossAx val="-2112494328"/>
        <c:crosses val="autoZero"/>
        <c:crossBetween val="midCat"/>
      </c:valAx>
      <c:valAx>
        <c:axId val="-2112494328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Log</a:t>
                </a:r>
                <a:r>
                  <a:rPr lang="ja-JP"/>
                  <a:t>　</a:t>
                </a:r>
                <a:r>
                  <a:rPr lang="en-US"/>
                  <a:t>(Actual Value)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0103533128768225"/>
              <c:y val="0.27492759247888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15875">
            <a:solidFill>
              <a:schemeClr val="tx1"/>
            </a:solidFill>
          </a:ln>
        </c:spPr>
        <c:crossAx val="-2112497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9163355390199"/>
          <c:y val="0.39433024691358"/>
          <c:w val="0.189027711470035"/>
          <c:h val="0.18236893004115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/>
          <a:ea typeface="+mn-ea"/>
          <a:cs typeface="Arial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465036035215"/>
          <c:y val="0.0367764097729458"/>
          <c:w val="0.678246531585575"/>
          <c:h val="0.72220766284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'2_Tumor volume-doubling time'!$G$22</c:f>
              <c:strCache>
                <c:ptCount val="1"/>
                <c:pt idx="0">
                  <c:v>Calculated_x000d_Volume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</c:spPr>
          </c:marker>
          <c:trendline>
            <c:trendlineType val="exp"/>
            <c:dispRSqr val="0"/>
            <c:dispEq val="1"/>
            <c:trendlineLbl>
              <c:layout>
                <c:manualLayout>
                  <c:x val="-0.414260936132983"/>
                  <c:y val="-0.0143635170603675"/>
                </c:manualLayout>
              </c:layout>
              <c:numFmt formatCode="General" sourceLinked="0"/>
            </c:trendlineLbl>
          </c:trendline>
          <c:trendline>
            <c:name>approximation line</c:name>
            <c:spPr>
              <a:ln w="19050"/>
            </c:spPr>
            <c:trendlineType val="linear"/>
            <c:dispRSqr val="0"/>
            <c:dispEq val="1"/>
            <c:trendlineLbl>
              <c:layout>
                <c:manualLayout>
                  <c:x val="-0.306941623205694"/>
                  <c:y val="-0.0689408125285601"/>
                </c:manualLayout>
              </c:layout>
              <c:numFmt formatCode="General" sourceLinked="0"/>
            </c:trendlineLbl>
          </c:trendline>
          <c:xVal>
            <c:numRef>
              <c:f>'2_Tumor volume-doubling time'!$C$23:$C$223</c:f>
              <c:numCache>
                <c:formatCode>m/d/yy</c:formatCode>
                <c:ptCount val="201"/>
                <c:pt idx="0">
                  <c:v>37987.0</c:v>
                </c:pt>
                <c:pt idx="1">
                  <c:v>38353.0</c:v>
                </c:pt>
                <c:pt idx="2">
                  <c:v>38718.0</c:v>
                </c:pt>
                <c:pt idx="3">
                  <c:v>39083.0</c:v>
                </c:pt>
                <c:pt idx="4">
                  <c:v>39448.0</c:v>
                </c:pt>
                <c:pt idx="5">
                  <c:v>39814.0</c:v>
                </c:pt>
              </c:numCache>
            </c:numRef>
          </c:xVal>
          <c:yVal>
            <c:numRef>
              <c:f>'2_Tumor volume-doubling time'!$J$23:$J$223</c:f>
              <c:numCache>
                <c:formatCode>General</c:formatCode>
                <c:ptCount val="201"/>
                <c:pt idx="0">
                  <c:v>0.0614213031326965</c:v>
                </c:pt>
                <c:pt idx="1">
                  <c:v>0.342247912708391</c:v>
                </c:pt>
                <c:pt idx="2">
                  <c:v>0.611093225000971</c:v>
                </c:pt>
                <c:pt idx="3">
                  <c:v>0.928513636853121</c:v>
                </c:pt>
                <c:pt idx="4">
                  <c:v>1.250477539352745</c:v>
                </c:pt>
                <c:pt idx="5">
                  <c:v>1.196119877030153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41-45E6-8A17-D92396035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3842152"/>
        <c:axId val="-2110768824"/>
      </c:scatterChart>
      <c:valAx>
        <c:axId val="21238421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ja-JP"/>
          </a:p>
        </c:txPr>
        <c:crossAx val="-2110768824"/>
        <c:crosses val="autoZero"/>
        <c:crossBetween val="midCat"/>
      </c:valAx>
      <c:valAx>
        <c:axId val="-2110768824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log (Calculated Volume)</a:t>
                </a:r>
              </a:p>
            </c:rich>
          </c:tx>
          <c:layout>
            <c:manualLayout>
              <c:xMode val="edge"/>
              <c:yMode val="edge"/>
              <c:x val="0.00786523438445061"/>
              <c:y val="0.29623480450966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crossAx val="2123842152"/>
        <c:crosses val="autoZero"/>
        <c:crossBetween val="midCat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83555683809272"/>
          <c:y val="0.305466900751009"/>
          <c:w val="0.213328435681511"/>
          <c:h val="0.219587393095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/>
          <a:ea typeface="+mn-ea"/>
          <a:cs typeface="Arial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593747636749"/>
          <c:y val="0.0320609011147575"/>
          <c:w val="0.710936594086975"/>
          <c:h val="0.7256261007756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'2_Tumor volume-doubling time'!$G$22</c:f>
              <c:strCache>
                <c:ptCount val="1"/>
                <c:pt idx="0">
                  <c:v>Calculated_x000d_Volume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9050">
                <a:solidFill>
                  <a:srgbClr val="0000FF"/>
                </a:solidFill>
              </a:ln>
            </c:spPr>
          </c:marker>
          <c:dLbls>
            <c:delete val="1"/>
          </c:dLbls>
          <c:xVal>
            <c:numRef>
              <c:f>'2_Tumor volume-doubling time'!$C$23:$C$223</c:f>
              <c:numCache>
                <c:formatCode>m/d/yy</c:formatCode>
                <c:ptCount val="201"/>
                <c:pt idx="0">
                  <c:v>37987.0</c:v>
                </c:pt>
                <c:pt idx="1">
                  <c:v>38353.0</c:v>
                </c:pt>
                <c:pt idx="2">
                  <c:v>38718.0</c:v>
                </c:pt>
                <c:pt idx="3">
                  <c:v>39083.0</c:v>
                </c:pt>
                <c:pt idx="4">
                  <c:v>39448.0</c:v>
                </c:pt>
                <c:pt idx="5">
                  <c:v>39814.0</c:v>
                </c:pt>
              </c:numCache>
            </c:numRef>
          </c:xVal>
          <c:yVal>
            <c:numRef>
              <c:f>'2_Tumor volume-doubling time'!$G$23:$G$223</c:f>
              <c:numCache>
                <c:formatCode>General</c:formatCode>
                <c:ptCount val="201"/>
                <c:pt idx="0">
                  <c:v>1.151917306316258</c:v>
                </c:pt>
                <c:pt idx="1">
                  <c:v>2.199114857512855</c:v>
                </c:pt>
                <c:pt idx="2">
                  <c:v>4.084070449666731</c:v>
                </c:pt>
                <c:pt idx="3">
                  <c:v>8.482300164692441</c:v>
                </c:pt>
                <c:pt idx="4">
                  <c:v>17.80235837034216</c:v>
                </c:pt>
                <c:pt idx="5">
                  <c:v>15.70796326794897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ED-4ECD-9053-6FB0D64FCC01}"/>
            </c:ext>
          </c:extLst>
        </c:ser>
        <c:ser>
          <c:idx val="1"/>
          <c:order val="1"/>
          <c:tx>
            <c:strRef>
              <c:f>'2_Tumor volume-doubling time'!$M$22</c:f>
              <c:strCache>
                <c:ptCount val="1"/>
                <c:pt idx="0">
                  <c:v>theoretical _x000d_volume 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ln w="19050">
                <a:solidFill>
                  <a:srgbClr val="FF0000"/>
                </a:solidFill>
              </a:ln>
            </c:spPr>
          </c:marker>
          <c:dLbls>
            <c:delete val="1"/>
          </c:dLbls>
          <c:xVal>
            <c:numRef>
              <c:f>'2_Tumor volume-doubling time'!$C$23:$C$223</c:f>
              <c:numCache>
                <c:formatCode>m/d/yy</c:formatCode>
                <c:ptCount val="201"/>
                <c:pt idx="0">
                  <c:v>37987.0</c:v>
                </c:pt>
                <c:pt idx="1">
                  <c:v>38353.0</c:v>
                </c:pt>
                <c:pt idx="2">
                  <c:v>38718.0</c:v>
                </c:pt>
                <c:pt idx="3">
                  <c:v>39083.0</c:v>
                </c:pt>
                <c:pt idx="4">
                  <c:v>39448.0</c:v>
                </c:pt>
                <c:pt idx="5">
                  <c:v>39814.0</c:v>
                </c:pt>
              </c:numCache>
            </c:numRef>
          </c:xVal>
          <c:yVal>
            <c:numRef>
              <c:f>'2_Tumor volume-doubling time'!$M$23:$M$223</c:f>
              <c:numCache>
                <c:formatCode>General</c:formatCode>
                <c:ptCount val="201"/>
                <c:pt idx="0">
                  <c:v>1.285142051406274</c:v>
                </c:pt>
                <c:pt idx="1">
                  <c:v>2.282642548840026</c:v>
                </c:pt>
                <c:pt idx="2">
                  <c:v>4.048023493384567</c:v>
                </c:pt>
                <c:pt idx="3">
                  <c:v>7.178738612105756</c:v>
                </c:pt>
                <c:pt idx="4">
                  <c:v>12.73072850124446</c:v>
                </c:pt>
                <c:pt idx="5">
                  <c:v>22.61205484862337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ED-4ECD-9053-6FB0D64FCC0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axId val="-2112681592"/>
        <c:axId val="-2113160440"/>
      </c:scatterChart>
      <c:valAx>
        <c:axId val="-211268159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900"/>
            </a:pPr>
            <a:endParaRPr lang="ja-JP"/>
          </a:p>
        </c:txPr>
        <c:crossAx val="-2113160440"/>
        <c:crosses val="autoZero"/>
        <c:crossBetween val="midCat"/>
      </c:valAx>
      <c:valAx>
        <c:axId val="-2113160440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Calculated Volume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0125499807454914"/>
              <c:y val="0.31251674424410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5875">
            <a:solidFill>
              <a:schemeClr val="tx1"/>
            </a:solidFill>
          </a:ln>
        </c:spPr>
        <c:crossAx val="-2112681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8638418177693"/>
          <c:y val="0.331086265673856"/>
          <c:w val="0.179458764535814"/>
          <c:h val="0.21241894789415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/>
          <a:ea typeface="+mn-ea"/>
          <a:cs typeface="Arial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16</xdr:row>
      <xdr:rowOff>20320</xdr:rowOff>
    </xdr:from>
    <xdr:to>
      <xdr:col>22</xdr:col>
      <xdr:colOff>313466</xdr:colOff>
      <xdr:row>30</xdr:row>
      <xdr:rowOff>212275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144779</xdr:colOff>
      <xdr:row>16</xdr:row>
      <xdr:rowOff>36196</xdr:rowOff>
    </xdr:from>
    <xdr:to>
      <xdr:col>34</xdr:col>
      <xdr:colOff>329819</xdr:colOff>
      <xdr:row>30</xdr:row>
      <xdr:rowOff>212275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52070</xdr:colOff>
      <xdr:row>4</xdr:row>
      <xdr:rowOff>216534</xdr:rowOff>
    </xdr:from>
    <xdr:to>
      <xdr:col>22</xdr:col>
      <xdr:colOff>304800</xdr:colOff>
      <xdr:row>15</xdr:row>
      <xdr:rowOff>149225</xdr:rowOff>
    </xdr:to>
    <xdr:sp macro="" textlink="">
      <xdr:nvSpPr>
        <xdr:cNvPr id="6" name="テキスト ボックス 5"/>
        <xdr:cNvSpPr txBox="1"/>
      </xdr:nvSpPr>
      <xdr:spPr>
        <a:xfrm>
          <a:off x="52070" y="1003934"/>
          <a:ext cx="9752330" cy="2015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300"/>
            </a:lnSpc>
          </a:pPr>
          <a:r>
            <a:rPr kumimoji="1" lang="en-US" altLang="ja-JP" sz="1350">
              <a:latin typeface="Arial"/>
              <a:cs typeface="Arial"/>
            </a:rPr>
            <a:t>Input the dates of the examinations and the sizes of the tumors in </a:t>
          </a:r>
          <a:r>
            <a:rPr kumimoji="1" lang="en-US" altLang="ja-JP" sz="1350">
              <a:solidFill>
                <a:srgbClr val="3366FF"/>
              </a:solidFill>
              <a:latin typeface="Arial"/>
              <a:cs typeface="Arial"/>
            </a:rPr>
            <a:t>blue cells </a:t>
          </a:r>
          <a:r>
            <a:rPr kumimoji="1" lang="en-US" altLang="ja-JP" sz="1350">
              <a:latin typeface="Arial"/>
              <a:cs typeface="Arial"/>
            </a:rPr>
            <a:t>(①, ②).</a:t>
          </a:r>
        </a:p>
        <a:p>
          <a:pPr>
            <a:lnSpc>
              <a:spcPts val="1300"/>
            </a:lnSpc>
          </a:pPr>
          <a:r>
            <a:rPr kumimoji="1" lang="en-US" altLang="ja-JP" sz="1350">
              <a:latin typeface="Arial"/>
              <a:cs typeface="Arial"/>
            </a:rPr>
            <a:t> </a:t>
          </a:r>
          <a:r>
            <a:rPr kumimoji="1" lang="en-US" altLang="ja-JP" sz="1350" u="sng">
              <a:solidFill>
                <a:srgbClr val="FF0080"/>
              </a:solidFill>
              <a:latin typeface="Arial"/>
              <a:cs typeface="Arial"/>
            </a:rPr>
            <a:t>The present figures in the blue cells are dummy data. Please, input your data. </a:t>
          </a:r>
        </a:p>
        <a:p>
          <a:pPr>
            <a:lnSpc>
              <a:spcPts val="1300"/>
            </a:lnSpc>
          </a:pPr>
          <a:r>
            <a:rPr kumimoji="1" lang="en-US" altLang="ja-JP" sz="1350">
              <a:latin typeface="Arial"/>
              <a:cs typeface="Arial"/>
            </a:rPr>
            <a:t>If you input the maximum size only, the volume of the tumor is calculated as a sphere. If you input two dimensions, the volume of the tumor is calculated as an ellipsoid with larger dimension x smaller dimension x smaller dimension. </a:t>
          </a:r>
        </a:p>
        <a:p>
          <a:pPr>
            <a:lnSpc>
              <a:spcPts val="1300"/>
            </a:lnSpc>
          </a:pPr>
          <a:r>
            <a:rPr kumimoji="1" lang="en-US" altLang="ja-JP" sz="1350" b="1">
              <a:solidFill>
                <a:srgbClr val="000090"/>
              </a:solidFill>
              <a:latin typeface="Arial"/>
              <a:cs typeface="Arial"/>
            </a:rPr>
            <a:t>Figure A : </a:t>
          </a:r>
          <a:r>
            <a:rPr kumimoji="1" lang="en-US" altLang="ja-JP" sz="1350">
              <a:latin typeface="Arial"/>
              <a:cs typeface="Arial"/>
            </a:rPr>
            <a:t>Scattered plots of the data and the regression line will be shown on a semi-logarithmic figure (the left figure) and tumor-DT and</a:t>
          </a:r>
          <a:r>
            <a:rPr kumimoji="1" lang="en-US" altLang="ja-JP" sz="1350" baseline="0">
              <a:latin typeface="Arial"/>
              <a:cs typeface="Arial"/>
            </a:rPr>
            <a:t> DR</a:t>
          </a:r>
          <a:r>
            <a:rPr kumimoji="1" lang="en-US" altLang="ja-JP" sz="1350">
              <a:latin typeface="Arial"/>
              <a:cs typeface="Arial"/>
            </a:rPr>
            <a:t> is given in </a:t>
          </a:r>
          <a:r>
            <a:rPr kumimoji="1" lang="en-US" altLang="ja-JP" sz="1350">
              <a:solidFill>
                <a:srgbClr val="FF0080"/>
              </a:solidFill>
              <a:latin typeface="Arial"/>
              <a:cs typeface="Arial"/>
            </a:rPr>
            <a:t>pink cells </a:t>
          </a:r>
          <a:r>
            <a:rPr kumimoji="1" lang="en-US" altLang="ja-JP" sz="1350">
              <a:latin typeface="Arial"/>
              <a:cs typeface="Arial"/>
            </a:rPr>
            <a:t>(③). </a:t>
          </a:r>
        </a:p>
        <a:p>
          <a:pPr>
            <a:lnSpc>
              <a:spcPts val="1300"/>
            </a:lnSpc>
          </a:pPr>
          <a:r>
            <a:rPr kumimoji="1" lang="en-US" altLang="ja-JP" sz="1350" b="1">
              <a:solidFill>
                <a:srgbClr val="000090"/>
              </a:solidFill>
              <a:latin typeface="Arial"/>
              <a:cs typeface="Arial"/>
            </a:rPr>
            <a:t>Figure B : </a:t>
          </a:r>
          <a:r>
            <a:rPr kumimoji="1" lang="en-US" altLang="ja-JP" sz="1350">
              <a:latin typeface="Arial"/>
              <a:cs typeface="Arial"/>
            </a:rPr>
            <a:t>The right figure shows scattered plots of tumor volumes and theoretical values calculated with the regression line on the figure with a usual vertical scale. </a:t>
          </a:r>
          <a:endParaRPr kumimoji="1" lang="ja-JP" altLang="en-US" sz="135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0</xdr:row>
      <xdr:rowOff>12700</xdr:rowOff>
    </xdr:from>
    <xdr:to>
      <xdr:col>23</xdr:col>
      <xdr:colOff>4160</xdr:colOff>
      <xdr:row>3</xdr:row>
      <xdr:rowOff>31659</xdr:rowOff>
    </xdr:to>
    <xdr:sp macro="" textlink="">
      <xdr:nvSpPr>
        <xdr:cNvPr id="9" name="対角する 2 つの角を丸めた四角形 8"/>
        <xdr:cNvSpPr/>
      </xdr:nvSpPr>
      <xdr:spPr>
        <a:xfrm>
          <a:off x="0" y="12700"/>
          <a:ext cx="9859360" cy="704759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chemeClr val="tx2">
                <a:lumMod val="60000"/>
                <a:lumOff val="40000"/>
              </a:schemeClr>
            </a:gs>
            <a:gs pos="100000">
              <a:srgbClr val="66CCFF"/>
            </a:gs>
          </a:gsLst>
          <a:lin ang="18900000" scaled="0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500"/>
            </a:lnSpc>
          </a:pPr>
          <a:r>
            <a:rPr kumimoji="1" lang="en-US" altLang="ja-JP" sz="2000" b="1">
              <a:solidFill>
                <a:srgbClr val="000090"/>
              </a:solidFill>
              <a:latin typeface="Arial"/>
              <a:ea typeface="+mn-ea"/>
              <a:cs typeface="Arial"/>
            </a:rPr>
            <a:t>2) Calculation of tumor volume-doubling time and doubling rate</a:t>
          </a:r>
        </a:p>
        <a:p>
          <a:pPr algn="l"/>
          <a:r>
            <a:rPr kumimoji="1" lang="en-US" altLang="ja-JP" sz="1200" b="1" baseline="0">
              <a:solidFill>
                <a:srgbClr val="000090"/>
              </a:solidFill>
              <a:latin typeface="Arial"/>
              <a:ea typeface="+mn-ea"/>
              <a:cs typeface="Arial"/>
            </a:rPr>
            <a:t>       </a:t>
          </a:r>
          <a:r>
            <a:rPr kumimoji="1" lang="en-US" altLang="ja-JP" sz="1200" b="1">
              <a:latin typeface="Arial"/>
              <a:ea typeface="+mn-ea"/>
              <a:cs typeface="Arial"/>
            </a:rPr>
            <a:t>To calculate tumor volume-doubling time with the data of serial measurements of tumor sizes. </a:t>
          </a:r>
        </a:p>
      </xdr:txBody>
    </xdr:sp>
    <xdr:clientData/>
  </xdr:twoCellAnchor>
  <xdr:twoCellAnchor>
    <xdr:from>
      <xdr:col>3</xdr:col>
      <xdr:colOff>698500</xdr:colOff>
      <xdr:row>19</xdr:row>
      <xdr:rowOff>50800</xdr:rowOff>
    </xdr:from>
    <xdr:to>
      <xdr:col>4</xdr:col>
      <xdr:colOff>130387</xdr:colOff>
      <xdr:row>20</xdr:row>
      <xdr:rowOff>194733</xdr:rowOff>
    </xdr:to>
    <xdr:sp macro="" textlink="">
      <xdr:nvSpPr>
        <xdr:cNvPr id="8" name="下矢印 7"/>
        <xdr:cNvSpPr/>
      </xdr:nvSpPr>
      <xdr:spPr>
        <a:xfrm rot="10800000">
          <a:off x="1993900" y="4127500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88900</xdr:colOff>
      <xdr:row>28</xdr:row>
      <xdr:rowOff>0</xdr:rowOff>
    </xdr:from>
    <xdr:to>
      <xdr:col>4</xdr:col>
      <xdr:colOff>88900</xdr:colOff>
      <xdr:row>29</xdr:row>
      <xdr:rowOff>114300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00250" y="7283450"/>
          <a:ext cx="34290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28</xdr:row>
      <xdr:rowOff>0</xdr:rowOff>
    </xdr:from>
    <xdr:to>
      <xdr:col>4</xdr:col>
      <xdr:colOff>88900</xdr:colOff>
      <xdr:row>28</xdr:row>
      <xdr:rowOff>50800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146300" y="7137400"/>
          <a:ext cx="50800" cy="0"/>
        </a:xfrm>
        <a:prstGeom prst="rect">
          <a:avLst/>
        </a:prstGeom>
      </xdr:spPr>
    </xdr:pic>
    <xdr:clientData/>
  </xdr:twoCellAnchor>
  <xdr:twoCellAnchor>
    <xdr:from>
      <xdr:col>10</xdr:col>
      <xdr:colOff>323850</xdr:colOff>
      <xdr:row>13</xdr:row>
      <xdr:rowOff>41910</xdr:rowOff>
    </xdr:from>
    <xdr:to>
      <xdr:col>10</xdr:col>
      <xdr:colOff>581237</xdr:colOff>
      <xdr:row>13</xdr:row>
      <xdr:rowOff>343323</xdr:rowOff>
    </xdr:to>
    <xdr:sp macro="" textlink="">
      <xdr:nvSpPr>
        <xdr:cNvPr id="5" name="下矢印 4"/>
        <xdr:cNvSpPr/>
      </xdr:nvSpPr>
      <xdr:spPr>
        <a:xfrm>
          <a:off x="6483350" y="3102610"/>
          <a:ext cx="257387" cy="30141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  <xdr:twoCellAnchor>
    <xdr:from>
      <xdr:col>10</xdr:col>
      <xdr:colOff>323850</xdr:colOff>
      <xdr:row>22</xdr:row>
      <xdr:rowOff>41910</xdr:rowOff>
    </xdr:from>
    <xdr:to>
      <xdr:col>10</xdr:col>
      <xdr:colOff>581237</xdr:colOff>
      <xdr:row>23</xdr:row>
      <xdr:rowOff>109643</xdr:rowOff>
    </xdr:to>
    <xdr:sp macro="" textlink="">
      <xdr:nvSpPr>
        <xdr:cNvPr id="6" name="下矢印 5"/>
        <xdr:cNvSpPr/>
      </xdr:nvSpPr>
      <xdr:spPr>
        <a:xfrm>
          <a:off x="6483350" y="5706110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  <xdr:twoCellAnchor>
    <xdr:from>
      <xdr:col>0</xdr:col>
      <xdr:colOff>121920</xdr:colOff>
      <xdr:row>19</xdr:row>
      <xdr:rowOff>126999</xdr:rowOff>
    </xdr:from>
    <xdr:to>
      <xdr:col>7</xdr:col>
      <xdr:colOff>215900</xdr:colOff>
      <xdr:row>25</xdr:row>
      <xdr:rowOff>203200</xdr:rowOff>
    </xdr:to>
    <xdr:sp macro="" textlink="">
      <xdr:nvSpPr>
        <xdr:cNvPr id="7" name="テキスト ボックス 6"/>
        <xdr:cNvSpPr txBox="1"/>
      </xdr:nvSpPr>
      <xdr:spPr>
        <a:xfrm>
          <a:off x="121920" y="4927599"/>
          <a:ext cx="4526280" cy="17018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latin typeface="Arial"/>
              <a:cs typeface="Arial"/>
            </a:rPr>
            <a:t>Input DT or DR in </a:t>
          </a:r>
          <a:r>
            <a:rPr kumimoji="1" lang="en-US" altLang="ja-JP" sz="1400">
              <a:solidFill>
                <a:srgbClr val="3366FF"/>
              </a:solidFill>
              <a:latin typeface="Arial"/>
              <a:cs typeface="Arial"/>
            </a:rPr>
            <a:t>blue cells </a:t>
          </a:r>
          <a:r>
            <a:rPr kumimoji="1" lang="en-US" altLang="ja-JP" sz="1400">
              <a:latin typeface="Arial"/>
              <a:cs typeface="Arial"/>
            </a:rPr>
            <a:t>(①). </a:t>
          </a:r>
        </a:p>
        <a:p>
          <a:endParaRPr kumimoji="1" lang="en-US" altLang="ja-JP" sz="1400">
            <a:latin typeface="Arial"/>
            <a:cs typeface="Arial"/>
          </a:endParaRPr>
        </a:p>
        <a:p>
          <a:r>
            <a:rPr kumimoji="1" lang="en-US" altLang="ja-JP" sz="1400">
              <a:latin typeface="Arial"/>
              <a:cs typeface="Arial"/>
            </a:rPr>
            <a:t>And input present and future serum tumor marker values in </a:t>
          </a:r>
          <a:r>
            <a:rPr kumimoji="1" lang="en-US" altLang="ja-JP" sz="1400">
              <a:solidFill>
                <a:srgbClr val="3366FF"/>
              </a:solidFill>
              <a:latin typeface="Arial"/>
              <a:cs typeface="Arial"/>
            </a:rPr>
            <a:t>blue cells </a:t>
          </a:r>
          <a:r>
            <a:rPr kumimoji="1" lang="en-US" altLang="ja-JP" sz="1400">
              <a:latin typeface="Arial"/>
              <a:cs typeface="Arial"/>
            </a:rPr>
            <a:t>(⑤, ⑥), the time necessary for this progression is estimated in </a:t>
          </a:r>
          <a:r>
            <a:rPr kumimoji="1" lang="en-US" altLang="ja-JP" sz="1400">
              <a:solidFill>
                <a:srgbClr val="FF6600"/>
              </a:solidFill>
              <a:latin typeface="Arial"/>
              <a:cs typeface="Arial"/>
            </a:rPr>
            <a:t>the orange cell </a:t>
          </a:r>
          <a:r>
            <a:rPr kumimoji="1" lang="en-US" altLang="ja-JP" sz="1400">
              <a:latin typeface="Arial"/>
              <a:cs typeface="Arial"/>
            </a:rPr>
            <a:t>(⑦). </a:t>
          </a:r>
        </a:p>
      </xdr:txBody>
    </xdr:sp>
    <xdr:clientData/>
  </xdr:twoCellAnchor>
  <xdr:twoCellAnchor>
    <xdr:from>
      <xdr:col>0</xdr:col>
      <xdr:colOff>121920</xdr:colOff>
      <xdr:row>5</xdr:row>
      <xdr:rowOff>38100</xdr:rowOff>
    </xdr:from>
    <xdr:to>
      <xdr:col>7</xdr:col>
      <xdr:colOff>260400</xdr:colOff>
      <xdr:row>7</xdr:row>
      <xdr:rowOff>88900</xdr:rowOff>
    </xdr:to>
    <xdr:sp macro="" textlink="">
      <xdr:nvSpPr>
        <xdr:cNvPr id="8" name="テキスト ボックス 7"/>
        <xdr:cNvSpPr txBox="1"/>
      </xdr:nvSpPr>
      <xdr:spPr>
        <a:xfrm>
          <a:off x="121920" y="1104900"/>
          <a:ext cx="4570780" cy="46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latin typeface="Arial"/>
              <a:cs typeface="Arial"/>
            </a:rPr>
            <a:t>Input DT </a:t>
          </a:r>
          <a:r>
            <a:rPr kumimoji="1" lang="en-US" altLang="ja-JP" sz="1400" b="1">
              <a:solidFill>
                <a:srgbClr val="FF0000"/>
              </a:solidFill>
              <a:latin typeface="Arial"/>
              <a:cs typeface="Arial"/>
            </a:rPr>
            <a:t>or</a:t>
          </a:r>
          <a:r>
            <a:rPr kumimoji="1" lang="en-US" altLang="ja-JP" sz="1400">
              <a:latin typeface="Arial"/>
              <a:cs typeface="Arial"/>
            </a:rPr>
            <a:t> DR in </a:t>
          </a:r>
          <a:r>
            <a:rPr kumimoji="1" lang="en-US" altLang="ja-JP" sz="1400">
              <a:solidFill>
                <a:srgbClr val="3366FF"/>
              </a:solidFill>
              <a:latin typeface="Arial"/>
              <a:cs typeface="Arial"/>
            </a:rPr>
            <a:t>the blue cell </a:t>
          </a:r>
          <a:r>
            <a:rPr kumimoji="1" lang="en-US" altLang="ja-JP" sz="1400">
              <a:latin typeface="Arial"/>
              <a:cs typeface="Arial"/>
            </a:rPr>
            <a:t>(①). </a:t>
          </a:r>
        </a:p>
      </xdr:txBody>
    </xdr:sp>
    <xdr:clientData/>
  </xdr:twoCellAnchor>
  <xdr:twoCellAnchor>
    <xdr:from>
      <xdr:col>0</xdr:col>
      <xdr:colOff>121920</xdr:colOff>
      <xdr:row>9</xdr:row>
      <xdr:rowOff>42545</xdr:rowOff>
    </xdr:from>
    <xdr:to>
      <xdr:col>7</xdr:col>
      <xdr:colOff>260400</xdr:colOff>
      <xdr:row>13</xdr:row>
      <xdr:rowOff>295275</xdr:rowOff>
    </xdr:to>
    <xdr:sp macro="" textlink="">
      <xdr:nvSpPr>
        <xdr:cNvPr id="9" name="テキスト ボックス 8"/>
        <xdr:cNvSpPr txBox="1"/>
      </xdr:nvSpPr>
      <xdr:spPr>
        <a:xfrm>
          <a:off x="121920" y="2011045"/>
          <a:ext cx="4570780" cy="13449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latin typeface="Arial"/>
              <a:cs typeface="Arial"/>
            </a:rPr>
            <a:t>Input sizes of a present tumor and sizes of the tumor in future in </a:t>
          </a:r>
          <a:r>
            <a:rPr kumimoji="1" lang="en-US" altLang="ja-JP" sz="1400">
              <a:solidFill>
                <a:srgbClr val="3366FF"/>
              </a:solidFill>
              <a:latin typeface="Arial"/>
              <a:cs typeface="Arial"/>
            </a:rPr>
            <a:t>blue cells </a:t>
          </a:r>
          <a:r>
            <a:rPr kumimoji="1" lang="en-US" altLang="ja-JP" sz="1400">
              <a:latin typeface="Arial"/>
              <a:cs typeface="Arial"/>
            </a:rPr>
            <a:t>(②, ③). </a:t>
          </a:r>
        </a:p>
        <a:p>
          <a:r>
            <a:rPr kumimoji="1" lang="en-US" altLang="ja-JP" sz="1400">
              <a:latin typeface="Arial"/>
              <a:cs typeface="Arial"/>
            </a:rPr>
            <a:t>The time necessary for this progression is estimated in </a:t>
          </a:r>
          <a:r>
            <a:rPr kumimoji="1" lang="en-US" altLang="ja-JP" sz="1400">
              <a:solidFill>
                <a:srgbClr val="FF6600"/>
              </a:solidFill>
              <a:latin typeface="Arial"/>
              <a:cs typeface="Arial"/>
            </a:rPr>
            <a:t>the orange cell </a:t>
          </a:r>
          <a:r>
            <a:rPr kumimoji="1" lang="en-US" altLang="ja-JP" sz="1400">
              <a:latin typeface="Arial"/>
              <a:cs typeface="Arial"/>
            </a:rPr>
            <a:t>(④).</a:t>
          </a:r>
        </a:p>
      </xdr:txBody>
    </xdr:sp>
    <xdr:clientData/>
  </xdr:twoCellAnchor>
  <xdr:twoCellAnchor>
    <xdr:from>
      <xdr:col>1</xdr:col>
      <xdr:colOff>22225</xdr:colOff>
      <xdr:row>13</xdr:row>
      <xdr:rowOff>25400</xdr:rowOff>
    </xdr:from>
    <xdr:to>
      <xdr:col>7</xdr:col>
      <xdr:colOff>205104</xdr:colOff>
      <xdr:row>17</xdr:row>
      <xdr:rowOff>76200</xdr:rowOff>
    </xdr:to>
    <xdr:sp macro="" textlink="">
      <xdr:nvSpPr>
        <xdr:cNvPr id="10" name="角丸四角形 9"/>
        <xdr:cNvSpPr/>
      </xdr:nvSpPr>
      <xdr:spPr>
        <a:xfrm>
          <a:off x="200025" y="3086100"/>
          <a:ext cx="4437379" cy="1333500"/>
        </a:xfrm>
        <a:prstGeom prst="roundRect">
          <a:avLst>
            <a:gd name="adj" fmla="val 5808"/>
          </a:avLst>
        </a:prstGeom>
        <a:solidFill>
          <a:schemeClr val="accent1">
            <a:lumMod val="20000"/>
            <a:lumOff val="80000"/>
          </a:schemeClr>
        </a:solidFill>
        <a:ln w="28575" cmpd="sng">
          <a:solidFill>
            <a:schemeClr val="accent1">
              <a:lumMod val="75000"/>
            </a:schemeClr>
          </a:solidFill>
          <a:prstDash val="solid"/>
        </a:ln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ts val="1400"/>
            </a:lnSpc>
          </a:pPr>
          <a:r>
            <a:rPr kumimoji="1" lang="en-US" altLang="ja-JP" sz="1250" b="0">
              <a:latin typeface="Arial"/>
              <a:ea typeface="+mn-ea"/>
              <a:cs typeface="Arial"/>
            </a:rPr>
            <a:t>●If you input the maximum size only, the volume of the tumor is calculated as a sphere.</a:t>
          </a:r>
        </a:p>
        <a:p>
          <a:pPr algn="l"/>
          <a:endParaRPr kumimoji="1" lang="en-US" altLang="ja-JP" sz="600" b="0">
            <a:latin typeface="Arial"/>
            <a:ea typeface="+mn-ea"/>
            <a:cs typeface="Arial"/>
          </a:endParaRPr>
        </a:p>
        <a:p>
          <a:pPr algn="l"/>
          <a:r>
            <a:rPr kumimoji="1" lang="en-US" altLang="ja-JP" sz="1250" b="0">
              <a:latin typeface="Arial"/>
              <a:ea typeface="+mn-ea"/>
              <a:cs typeface="Arial"/>
            </a:rPr>
            <a:t>●If you input two dimensions, the volume of the tumor is calculated as an ellipsoid with larger dimension x smaller dimension x smaller dimension. </a:t>
          </a:r>
          <a:endParaRPr kumimoji="1" lang="ja-JP" altLang="en-US" sz="1250" b="0">
            <a:latin typeface="Arial"/>
            <a:ea typeface="ＭＳ Ｐゴシック"/>
            <a:cs typeface="Arial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1180</xdr:colOff>
      <xdr:row>3</xdr:row>
      <xdr:rowOff>18959</xdr:rowOff>
    </xdr:to>
    <xdr:sp macro="" textlink="">
      <xdr:nvSpPr>
        <xdr:cNvPr id="16" name="対角する 2 つの角を丸めた四角形 15"/>
        <xdr:cNvSpPr/>
      </xdr:nvSpPr>
      <xdr:spPr>
        <a:xfrm>
          <a:off x="0" y="0"/>
          <a:ext cx="9856380" cy="704759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chemeClr val="tx2">
                <a:lumMod val="60000"/>
                <a:lumOff val="40000"/>
              </a:schemeClr>
            </a:gs>
            <a:gs pos="100000">
              <a:srgbClr val="66CCFF"/>
            </a:gs>
          </a:gsLst>
          <a:lin ang="18900000" scaled="0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500"/>
            </a:lnSpc>
          </a:pPr>
          <a:r>
            <a:rPr kumimoji="1" lang="en-US" altLang="ja-JP" sz="2000" b="1">
              <a:solidFill>
                <a:srgbClr val="000090"/>
              </a:solidFill>
              <a:latin typeface="Arial"/>
              <a:ea typeface="+mn-ea"/>
              <a:cs typeface="Arial"/>
            </a:rPr>
            <a:t>3) Estimation of time for progression</a:t>
          </a:r>
          <a:r>
            <a:rPr kumimoji="1" lang="en-US" altLang="ja-JP" sz="2000" b="1" baseline="0">
              <a:solidFill>
                <a:srgbClr val="000090"/>
              </a:solidFill>
              <a:latin typeface="Arial"/>
              <a:ea typeface="+mn-ea"/>
              <a:cs typeface="Arial"/>
            </a:rPr>
            <a:t>   </a:t>
          </a:r>
          <a:r>
            <a:rPr kumimoji="1" lang="en-US" altLang="ja-JP" sz="1200" b="1">
              <a:latin typeface="Arial"/>
              <a:ea typeface="+mn-ea"/>
              <a:cs typeface="Arial"/>
            </a:rPr>
            <a:t>To estimate the time (T) for a tumor with a known</a:t>
          </a:r>
          <a:r>
            <a:rPr kumimoji="1" lang="en-US" altLang="ja-JP" sz="1200" b="1" baseline="0">
              <a:latin typeface="Arial"/>
              <a:ea typeface="+mn-ea"/>
              <a:cs typeface="Arial"/>
            </a:rPr>
            <a:t> </a:t>
          </a:r>
          <a:r>
            <a:rPr kumimoji="1" lang="en-US" altLang="ja-JP" sz="1200" b="1">
              <a:latin typeface="Arial"/>
              <a:ea typeface="+mn-ea"/>
              <a:cs typeface="Arial"/>
            </a:rPr>
            <a:t>doubling          </a:t>
          </a:r>
        </a:p>
        <a:p>
          <a:pPr algn="l"/>
          <a:r>
            <a:rPr kumimoji="1" lang="en-US" altLang="ja-JP" sz="1200" b="1">
              <a:latin typeface="Arial"/>
              <a:ea typeface="+mn-ea"/>
              <a:cs typeface="Arial"/>
            </a:rPr>
            <a:t>       time (DT) or doubling rate (DR)  of size A to grow to size B. If you input DT, A, and B, the calculator gives T.</a:t>
          </a:r>
          <a:endParaRPr kumimoji="1" lang="ja-JP" altLang="en-US" sz="1200" b="1">
            <a:latin typeface="Arial"/>
            <a:ea typeface="+mn-ea"/>
            <a:cs typeface="Arial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335279</xdr:colOff>
      <xdr:row>13</xdr:row>
      <xdr:rowOff>44451</xdr:rowOff>
    </xdr:from>
    <xdr:to>
      <xdr:col>11</xdr:col>
      <xdr:colOff>592666</xdr:colOff>
      <xdr:row>14</xdr:row>
      <xdr:rowOff>112184</xdr:rowOff>
    </xdr:to>
    <xdr:sp macro="" textlink="">
      <xdr:nvSpPr>
        <xdr:cNvPr id="3" name="下矢印 2"/>
        <xdr:cNvSpPr/>
      </xdr:nvSpPr>
      <xdr:spPr>
        <a:xfrm>
          <a:off x="7993379" y="2889251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  <xdr:twoCellAnchor>
    <xdr:from>
      <xdr:col>10</xdr:col>
      <xdr:colOff>335279</xdr:colOff>
      <xdr:row>23</xdr:row>
      <xdr:rowOff>44451</xdr:rowOff>
    </xdr:from>
    <xdr:to>
      <xdr:col>10</xdr:col>
      <xdr:colOff>592666</xdr:colOff>
      <xdr:row>24</xdr:row>
      <xdr:rowOff>112184</xdr:rowOff>
    </xdr:to>
    <xdr:sp macro="" textlink="">
      <xdr:nvSpPr>
        <xdr:cNvPr id="4" name="下矢印 3"/>
        <xdr:cNvSpPr/>
      </xdr:nvSpPr>
      <xdr:spPr>
        <a:xfrm>
          <a:off x="7066279" y="5708651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  <xdr:twoCellAnchor>
    <xdr:from>
      <xdr:col>0</xdr:col>
      <xdr:colOff>132080</xdr:colOff>
      <xdr:row>21</xdr:row>
      <xdr:rowOff>71120</xdr:rowOff>
    </xdr:from>
    <xdr:to>
      <xdr:col>7</xdr:col>
      <xdr:colOff>270560</xdr:colOff>
      <xdr:row>25</xdr:row>
      <xdr:rowOff>444500</xdr:rowOff>
    </xdr:to>
    <xdr:sp macro="" textlink="">
      <xdr:nvSpPr>
        <xdr:cNvPr id="5" name="テキスト ボックス 4"/>
        <xdr:cNvSpPr txBox="1"/>
      </xdr:nvSpPr>
      <xdr:spPr>
        <a:xfrm>
          <a:off x="132080" y="5506720"/>
          <a:ext cx="4685080" cy="1363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latin typeface="Arial"/>
              <a:cs typeface="Arial"/>
            </a:rPr>
            <a:t>Input DT or DR and a time-length of observation in </a:t>
          </a:r>
          <a:r>
            <a:rPr kumimoji="1" lang="en-US" altLang="ja-JP" sz="1400">
              <a:solidFill>
                <a:srgbClr val="3366FF"/>
              </a:solidFill>
              <a:latin typeface="Arial"/>
              <a:cs typeface="Arial"/>
            </a:rPr>
            <a:t>blue cells </a:t>
          </a:r>
          <a:r>
            <a:rPr kumimoji="1" lang="en-US" altLang="ja-JP" sz="1400">
              <a:latin typeface="Arial"/>
              <a:cs typeface="Arial"/>
            </a:rPr>
            <a:t>(①, ②). </a:t>
          </a:r>
        </a:p>
        <a:p>
          <a:r>
            <a:rPr kumimoji="1" lang="en-US" altLang="ja-JP" sz="1400">
              <a:latin typeface="Arial"/>
              <a:cs typeface="Arial"/>
            </a:rPr>
            <a:t>And input a present serum tumor marker values in </a:t>
          </a:r>
          <a:r>
            <a:rPr kumimoji="1" lang="en-US" altLang="ja-JP" sz="1400">
              <a:solidFill>
                <a:srgbClr val="3366FF"/>
              </a:solidFill>
              <a:latin typeface="Arial"/>
              <a:cs typeface="Arial"/>
            </a:rPr>
            <a:t>the blue cell</a:t>
          </a:r>
          <a:r>
            <a:rPr kumimoji="1" lang="en-US" altLang="ja-JP" sz="1400">
              <a:latin typeface="Arial"/>
              <a:cs typeface="Arial"/>
            </a:rPr>
            <a:t> (⑤), the future serum tumor marker value is estimated in </a:t>
          </a:r>
          <a:r>
            <a:rPr kumimoji="1" lang="en-US" altLang="ja-JP" sz="1400">
              <a:solidFill>
                <a:srgbClr val="008000"/>
              </a:solidFill>
              <a:latin typeface="Arial"/>
              <a:cs typeface="Arial"/>
            </a:rPr>
            <a:t>the green cell </a:t>
          </a:r>
          <a:r>
            <a:rPr kumimoji="1" lang="en-US" altLang="ja-JP" sz="1400">
              <a:latin typeface="Arial"/>
              <a:cs typeface="Arial"/>
            </a:rPr>
            <a:t>(⑥). </a:t>
          </a:r>
        </a:p>
      </xdr:txBody>
    </xdr:sp>
    <xdr:clientData/>
  </xdr:twoCellAnchor>
  <xdr:twoCellAnchor>
    <xdr:from>
      <xdr:col>0</xdr:col>
      <xdr:colOff>132080</xdr:colOff>
      <xdr:row>6</xdr:row>
      <xdr:rowOff>0</xdr:rowOff>
    </xdr:from>
    <xdr:to>
      <xdr:col>7</xdr:col>
      <xdr:colOff>270560</xdr:colOff>
      <xdr:row>8</xdr:row>
      <xdr:rowOff>139700</xdr:rowOff>
    </xdr:to>
    <xdr:sp macro="" textlink="">
      <xdr:nvSpPr>
        <xdr:cNvPr id="6" name="テキスト ボックス 5"/>
        <xdr:cNvSpPr txBox="1"/>
      </xdr:nvSpPr>
      <xdr:spPr>
        <a:xfrm>
          <a:off x="132080" y="1168400"/>
          <a:ext cx="4316780" cy="774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latin typeface="Arial"/>
              <a:cs typeface="Arial"/>
            </a:rPr>
            <a:t>Input DT </a:t>
          </a:r>
          <a:r>
            <a:rPr kumimoji="1" lang="en-US" altLang="ja-JP" sz="1400" b="1">
              <a:solidFill>
                <a:srgbClr val="FF0000"/>
              </a:solidFill>
              <a:latin typeface="Arial"/>
              <a:cs typeface="Arial"/>
            </a:rPr>
            <a:t>or</a:t>
          </a:r>
          <a:r>
            <a:rPr kumimoji="1" lang="en-US" altLang="ja-JP" sz="1400">
              <a:latin typeface="Arial"/>
              <a:cs typeface="Arial"/>
            </a:rPr>
            <a:t> DR and a time-length of observation in </a:t>
          </a:r>
          <a:r>
            <a:rPr kumimoji="1" lang="en-US" altLang="ja-JP" sz="1400">
              <a:solidFill>
                <a:srgbClr val="3366FF"/>
              </a:solidFill>
              <a:latin typeface="Arial"/>
              <a:cs typeface="Arial"/>
            </a:rPr>
            <a:t>blue cells </a:t>
          </a:r>
          <a:r>
            <a:rPr kumimoji="1" lang="en-US" altLang="ja-JP" sz="1400">
              <a:latin typeface="Arial"/>
              <a:cs typeface="Arial"/>
            </a:rPr>
            <a:t>(①, ②). </a:t>
          </a:r>
        </a:p>
      </xdr:txBody>
    </xdr:sp>
    <xdr:clientData/>
  </xdr:twoCellAnchor>
  <xdr:twoCellAnchor>
    <xdr:from>
      <xdr:col>0</xdr:col>
      <xdr:colOff>132080</xdr:colOff>
      <xdr:row>10</xdr:row>
      <xdr:rowOff>53340</xdr:rowOff>
    </xdr:from>
    <xdr:to>
      <xdr:col>7</xdr:col>
      <xdr:colOff>270560</xdr:colOff>
      <xdr:row>15</xdr:row>
      <xdr:rowOff>177800</xdr:rowOff>
    </xdr:to>
    <xdr:sp macro="" textlink="">
      <xdr:nvSpPr>
        <xdr:cNvPr id="7" name="テキスト ボックス 6"/>
        <xdr:cNvSpPr txBox="1"/>
      </xdr:nvSpPr>
      <xdr:spPr>
        <a:xfrm>
          <a:off x="132080" y="2313940"/>
          <a:ext cx="4316780" cy="13436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latin typeface="Arial"/>
              <a:cs typeface="Arial"/>
            </a:rPr>
            <a:t>Input sizes of a present tumor</a:t>
          </a:r>
          <a:r>
            <a:rPr kumimoji="1" lang="en-US" altLang="ja-JP" sz="1400" baseline="0">
              <a:latin typeface="Arial"/>
              <a:cs typeface="Arial"/>
            </a:rPr>
            <a:t> </a:t>
          </a:r>
          <a:r>
            <a:rPr kumimoji="1" lang="en-US" altLang="ja-JP" sz="1400">
              <a:latin typeface="Arial"/>
              <a:cs typeface="Arial"/>
            </a:rPr>
            <a:t>in </a:t>
          </a:r>
          <a:r>
            <a:rPr kumimoji="1" lang="en-US" altLang="ja-JP" sz="1400">
              <a:solidFill>
                <a:srgbClr val="3366FF"/>
              </a:solidFill>
              <a:latin typeface="Arial"/>
              <a:cs typeface="Arial"/>
            </a:rPr>
            <a:t>blue cells </a:t>
          </a:r>
          <a:r>
            <a:rPr kumimoji="1" lang="en-US" altLang="ja-JP" sz="1400">
              <a:latin typeface="Arial"/>
              <a:cs typeface="Arial"/>
            </a:rPr>
            <a:t>(③). </a:t>
          </a:r>
        </a:p>
        <a:p>
          <a:r>
            <a:rPr kumimoji="1" lang="en-US" altLang="ja-JP" sz="1400">
              <a:latin typeface="Arial"/>
              <a:cs typeface="Arial"/>
            </a:rPr>
            <a:t>Sizes of the tumor after the time of observation are estimated in </a:t>
          </a:r>
          <a:r>
            <a:rPr kumimoji="1" lang="en-US" altLang="ja-JP" sz="1400">
              <a:solidFill>
                <a:srgbClr val="008000"/>
              </a:solidFill>
              <a:latin typeface="Arial"/>
              <a:cs typeface="Arial"/>
            </a:rPr>
            <a:t>green cells </a:t>
          </a:r>
          <a:r>
            <a:rPr kumimoji="1" lang="en-US" altLang="ja-JP" sz="1400">
              <a:latin typeface="Arial"/>
              <a:cs typeface="Arial"/>
            </a:rPr>
            <a:t>(④). </a:t>
          </a:r>
        </a:p>
        <a:p>
          <a:endParaRPr kumimoji="1" lang="en-US" altLang="ja-JP" sz="1400"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25401</xdr:colOff>
      <xdr:row>13</xdr:row>
      <xdr:rowOff>79375</xdr:rowOff>
    </xdr:from>
    <xdr:to>
      <xdr:col>7</xdr:col>
      <xdr:colOff>292100</xdr:colOff>
      <xdr:row>18</xdr:row>
      <xdr:rowOff>177800</xdr:rowOff>
    </xdr:to>
    <xdr:sp macro="" textlink="">
      <xdr:nvSpPr>
        <xdr:cNvPr id="8" name="角丸四角形 7"/>
        <xdr:cNvSpPr/>
      </xdr:nvSpPr>
      <xdr:spPr>
        <a:xfrm>
          <a:off x="203201" y="3178175"/>
          <a:ext cx="4267199" cy="1393825"/>
        </a:xfrm>
        <a:prstGeom prst="roundRect">
          <a:avLst>
            <a:gd name="adj" fmla="val 5808"/>
          </a:avLst>
        </a:prstGeom>
        <a:solidFill>
          <a:schemeClr val="accent1">
            <a:lumMod val="20000"/>
            <a:lumOff val="80000"/>
          </a:schemeClr>
        </a:solidFill>
        <a:ln w="28575" cmpd="sng">
          <a:solidFill>
            <a:schemeClr val="accent1">
              <a:lumMod val="75000"/>
            </a:schemeClr>
          </a:solidFill>
          <a:prstDash val="solid"/>
        </a:ln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ts val="1400"/>
            </a:lnSpc>
          </a:pPr>
          <a:r>
            <a:rPr kumimoji="1" lang="en-US" altLang="ja-JP" sz="1250" b="0">
              <a:latin typeface="Arial"/>
              <a:ea typeface="+mn-ea"/>
              <a:cs typeface="Arial"/>
            </a:rPr>
            <a:t>●If you input the maximum size only, the volume of the tumor is calculated as a sphere.</a:t>
          </a:r>
        </a:p>
        <a:p>
          <a:pPr algn="l"/>
          <a:endParaRPr kumimoji="1" lang="en-US" altLang="ja-JP" sz="600" b="0">
            <a:latin typeface="Arial"/>
            <a:ea typeface="+mn-ea"/>
            <a:cs typeface="Arial"/>
          </a:endParaRPr>
        </a:p>
        <a:p>
          <a:pPr algn="l"/>
          <a:r>
            <a:rPr kumimoji="1" lang="en-US" altLang="ja-JP" sz="1250" b="0">
              <a:latin typeface="Arial"/>
              <a:ea typeface="+mn-ea"/>
              <a:cs typeface="Arial"/>
            </a:rPr>
            <a:t>●If you input two dimensions, the volume of the tumor is calculated as an ellipsoid with larger dimension x smaller dimension x smaller dimension. </a:t>
          </a:r>
        </a:p>
        <a:p>
          <a:pPr algn="l"/>
          <a:endParaRPr kumimoji="1" lang="ja-JP" altLang="en-US" sz="1300" b="0">
            <a:latin typeface="Arial"/>
            <a:ea typeface="ＭＳ Ｐゴシック"/>
            <a:cs typeface="Arial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116840</xdr:colOff>
      <xdr:row>3</xdr:row>
      <xdr:rowOff>18959</xdr:rowOff>
    </xdr:to>
    <xdr:sp macro="" textlink="">
      <xdr:nvSpPr>
        <xdr:cNvPr id="9" name="対角する 2 つの角を丸めた四角形 8"/>
        <xdr:cNvSpPr/>
      </xdr:nvSpPr>
      <xdr:spPr>
        <a:xfrm>
          <a:off x="0" y="0"/>
          <a:ext cx="9857740" cy="704759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chemeClr val="tx2">
                <a:lumMod val="60000"/>
                <a:lumOff val="40000"/>
              </a:schemeClr>
            </a:gs>
            <a:gs pos="100000">
              <a:srgbClr val="66CCFF"/>
            </a:gs>
          </a:gsLst>
          <a:lin ang="18900000" scaled="0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500"/>
            </a:lnSpc>
          </a:pPr>
          <a:r>
            <a:rPr kumimoji="1" lang="en-US" altLang="ja-JP" sz="2000" b="1">
              <a:solidFill>
                <a:srgbClr val="000090"/>
              </a:solidFill>
              <a:latin typeface="Arial"/>
              <a:ea typeface="+mn-ea"/>
              <a:cs typeface="Arial"/>
            </a:rPr>
            <a:t>4) Estimation of progression over time  </a:t>
          </a:r>
          <a:r>
            <a:rPr kumimoji="1" lang="en-US" altLang="ja-JP" sz="1200" b="1">
              <a:solidFill>
                <a:srgbClr val="FFFFFF"/>
              </a:solidFill>
              <a:latin typeface="Arial"/>
              <a:ea typeface="+mn-ea"/>
              <a:cs typeface="Arial"/>
            </a:rPr>
            <a:t>To estimate the size D after a given time (T) of a</a:t>
          </a:r>
          <a:r>
            <a:rPr kumimoji="1" lang="en-US" altLang="ja-JP" sz="1200" b="1" baseline="0">
              <a:solidFill>
                <a:srgbClr val="FFFFFF"/>
              </a:solidFill>
              <a:latin typeface="Arial"/>
              <a:ea typeface="+mn-ea"/>
              <a:cs typeface="Arial"/>
            </a:rPr>
            <a:t> </a:t>
          </a:r>
          <a:r>
            <a:rPr kumimoji="1" lang="en-US" altLang="ja-JP" sz="1200" b="1">
              <a:solidFill>
                <a:srgbClr val="FFFFFF"/>
              </a:solidFill>
              <a:latin typeface="Arial"/>
              <a:ea typeface="+mn-ea"/>
              <a:cs typeface="Arial"/>
            </a:rPr>
            <a:t>tumor of</a:t>
          </a:r>
        </a:p>
        <a:p>
          <a:pPr algn="l">
            <a:lnSpc>
              <a:spcPts val="1500"/>
            </a:lnSpc>
          </a:pPr>
          <a:r>
            <a:rPr kumimoji="1" lang="en-US" altLang="ja-JP" sz="1200" b="1">
              <a:solidFill>
                <a:srgbClr val="FFFFFF"/>
              </a:solidFill>
              <a:latin typeface="Arial"/>
              <a:ea typeface="+mn-ea"/>
              <a:cs typeface="Arial"/>
            </a:rPr>
            <a:t>       size C with a known doubling time (DT) or doubling rate (DR). If you input DT, C, and T, the calculator gives D.</a:t>
          </a:r>
          <a:endParaRPr kumimoji="1" lang="en-US" altLang="ja-JP" sz="1200" b="1">
            <a:solidFill>
              <a:srgbClr val="000090"/>
            </a:solidFill>
            <a:latin typeface="Arial"/>
            <a:ea typeface="+mn-ea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421500</xdr:colOff>
      <xdr:row>35</xdr:row>
      <xdr:rowOff>83652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6000" cy="67511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31750</xdr:colOff>
      <xdr:row>16</xdr:row>
      <xdr:rowOff>29210</xdr:rowOff>
    </xdr:from>
    <xdr:to>
      <xdr:col>31</xdr:col>
      <xdr:colOff>517350</xdr:colOff>
      <xdr:row>30</xdr:row>
      <xdr:rowOff>205290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20321</xdr:colOff>
      <xdr:row>16</xdr:row>
      <xdr:rowOff>25400</xdr:rowOff>
    </xdr:from>
    <xdr:to>
      <xdr:col>18</xdr:col>
      <xdr:colOff>505920</xdr:colOff>
      <xdr:row>30</xdr:row>
      <xdr:rowOff>201480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63500</xdr:colOff>
      <xdr:row>5</xdr:row>
      <xdr:rowOff>9524</xdr:rowOff>
    </xdr:from>
    <xdr:to>
      <xdr:col>19</xdr:col>
      <xdr:colOff>154940</xdr:colOff>
      <xdr:row>14</xdr:row>
      <xdr:rowOff>66675</xdr:rowOff>
    </xdr:to>
    <xdr:sp macro="" textlink="">
      <xdr:nvSpPr>
        <xdr:cNvPr id="6" name="テキスト ボックス 5"/>
        <xdr:cNvSpPr txBox="1"/>
      </xdr:nvSpPr>
      <xdr:spPr>
        <a:xfrm>
          <a:off x="63500" y="1025524"/>
          <a:ext cx="10543540" cy="1835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400"/>
            </a:lnSpc>
          </a:pPr>
          <a:r>
            <a:rPr kumimoji="1" lang="en-US" altLang="ja-JP" sz="1400">
              <a:latin typeface="Arial"/>
              <a:cs typeface="Arial"/>
            </a:rPr>
            <a:t>Input the dates of the measurements and the serum values, preferably 4 or more values, in </a:t>
          </a:r>
          <a:r>
            <a:rPr kumimoji="1" lang="en-US" altLang="ja-JP" sz="1400">
              <a:solidFill>
                <a:srgbClr val="3366FF"/>
              </a:solidFill>
              <a:latin typeface="Arial"/>
              <a:cs typeface="Arial"/>
            </a:rPr>
            <a:t>blue cells </a:t>
          </a:r>
          <a:r>
            <a:rPr kumimoji="1" lang="en-US" altLang="ja-JP" sz="1400">
              <a:latin typeface="Arial"/>
              <a:cs typeface="Arial"/>
            </a:rPr>
            <a:t>(①, ②). </a:t>
          </a:r>
        </a:p>
        <a:p>
          <a:pPr>
            <a:lnSpc>
              <a:spcPts val="1400"/>
            </a:lnSpc>
          </a:pPr>
          <a:r>
            <a:rPr kumimoji="1" lang="en-US" altLang="ja-JP" sz="1400" u="sng">
              <a:solidFill>
                <a:srgbClr val="FF0080"/>
              </a:solidFill>
              <a:latin typeface="Arial"/>
              <a:cs typeface="Arial"/>
            </a:rPr>
            <a:t>The present figures in the blue cells are dummy data. Please, input your data. </a:t>
          </a:r>
        </a:p>
        <a:p>
          <a:pPr>
            <a:lnSpc>
              <a:spcPts val="1400"/>
            </a:lnSpc>
          </a:pPr>
          <a:r>
            <a:rPr kumimoji="1" lang="en-US" altLang="ja-JP" sz="1400">
              <a:latin typeface="Arial"/>
              <a:cs typeface="Arial"/>
            </a:rPr>
            <a:t>For Tg values, use only values measured under TSH suppressed condition (&lt;0.1 mIU/L). </a:t>
          </a:r>
        </a:p>
        <a:p>
          <a:pPr>
            <a:lnSpc>
              <a:spcPts val="1400"/>
            </a:lnSpc>
          </a:pPr>
          <a:r>
            <a:rPr kumimoji="1" lang="en-US" altLang="ja-JP" sz="1400" b="1">
              <a:solidFill>
                <a:srgbClr val="000090"/>
              </a:solidFill>
              <a:latin typeface="Arial"/>
              <a:cs typeface="Arial"/>
            </a:rPr>
            <a:t>Figure A : </a:t>
          </a:r>
          <a:r>
            <a:rPr kumimoji="1" lang="en-US" altLang="ja-JP" sz="1400">
              <a:latin typeface="Arial"/>
              <a:cs typeface="Arial"/>
            </a:rPr>
            <a:t>Scattered plots of the data and the regression line will be shown on a semi-logarithmic figure (the left figure) and tumor marker-DT and DR is given in </a:t>
          </a:r>
          <a:r>
            <a:rPr kumimoji="1" lang="en-US" altLang="ja-JP" sz="1400">
              <a:solidFill>
                <a:srgbClr val="FF0080"/>
              </a:solidFill>
              <a:latin typeface="Arial"/>
              <a:cs typeface="Arial"/>
            </a:rPr>
            <a:t>pink cells </a:t>
          </a:r>
          <a:r>
            <a:rPr kumimoji="1" lang="en-US" altLang="ja-JP" sz="1400">
              <a:latin typeface="Arial"/>
              <a:cs typeface="Arial"/>
            </a:rPr>
            <a:t>(③). </a:t>
          </a:r>
        </a:p>
        <a:p>
          <a:pPr>
            <a:lnSpc>
              <a:spcPts val="1400"/>
            </a:lnSpc>
          </a:pPr>
          <a:r>
            <a:rPr kumimoji="1" lang="en-US" altLang="ja-JP" sz="1400" b="1">
              <a:solidFill>
                <a:srgbClr val="000090"/>
              </a:solidFill>
              <a:latin typeface="Arial"/>
              <a:cs typeface="Arial"/>
            </a:rPr>
            <a:t>Figure B : </a:t>
          </a:r>
          <a:r>
            <a:rPr kumimoji="1" lang="en-US" altLang="ja-JP" sz="1400">
              <a:latin typeface="Arial"/>
              <a:cs typeface="Arial"/>
            </a:rPr>
            <a:t>The right figure shows scattered plots of the data and theoretical values calculated with the regression line on a figure with a usual vertical scale.</a:t>
          </a:r>
        </a:p>
        <a:p>
          <a:pPr>
            <a:lnSpc>
              <a:spcPts val="1400"/>
            </a:lnSpc>
          </a:pPr>
          <a:endParaRPr kumimoji="1" lang="ja-JP" altLang="en-US" sz="14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187040</xdr:colOff>
      <xdr:row>3</xdr:row>
      <xdr:rowOff>18959</xdr:rowOff>
    </xdr:to>
    <xdr:sp macro="" textlink="">
      <xdr:nvSpPr>
        <xdr:cNvPr id="10" name="対角する 2 つの角を丸めた四角形 9"/>
        <xdr:cNvSpPr/>
      </xdr:nvSpPr>
      <xdr:spPr>
        <a:xfrm>
          <a:off x="0" y="0"/>
          <a:ext cx="9851740" cy="704759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chemeClr val="tx2">
                <a:lumMod val="60000"/>
                <a:lumOff val="40000"/>
              </a:schemeClr>
            </a:gs>
            <a:gs pos="100000">
              <a:srgbClr val="66CCFF"/>
            </a:gs>
          </a:gsLst>
          <a:lin ang="18900000" scaled="0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500"/>
            </a:lnSpc>
          </a:pPr>
          <a:r>
            <a:rPr kumimoji="1" lang="en-US" altLang="ja-JP" sz="2000" b="1">
              <a:solidFill>
                <a:srgbClr val="000090"/>
              </a:solidFill>
              <a:latin typeface="Arial"/>
              <a:ea typeface="+mn-ea"/>
              <a:cs typeface="Arial"/>
            </a:rPr>
            <a:t>1)</a:t>
          </a:r>
          <a:r>
            <a:rPr kumimoji="1" lang="en-US" altLang="ja-JP" sz="2000" b="1" baseline="0">
              <a:solidFill>
                <a:srgbClr val="000090"/>
              </a:solidFill>
              <a:latin typeface="Arial"/>
              <a:ea typeface="+mn-ea"/>
              <a:cs typeface="Arial"/>
            </a:rPr>
            <a:t> </a:t>
          </a:r>
          <a:r>
            <a:rPr kumimoji="1" lang="en-US" altLang="ja-JP" sz="2000" b="1">
              <a:solidFill>
                <a:srgbClr val="000090"/>
              </a:solidFill>
              <a:latin typeface="Arial"/>
              <a:ea typeface="+mn-ea"/>
              <a:cs typeface="Arial"/>
            </a:rPr>
            <a:t>Calculation of tumor marker-doubling time and doubling rate</a:t>
          </a:r>
        </a:p>
        <a:p>
          <a:pPr algn="l">
            <a:lnSpc>
              <a:spcPts val="1500"/>
            </a:lnSpc>
          </a:pPr>
          <a:r>
            <a:rPr kumimoji="1" lang="en-US" altLang="ja-JP" sz="1400" b="1" baseline="0">
              <a:latin typeface="Arial"/>
              <a:ea typeface="+mn-ea"/>
              <a:cs typeface="Arial"/>
            </a:rPr>
            <a:t>       </a:t>
          </a:r>
          <a:r>
            <a:rPr kumimoji="1" lang="en-US" altLang="ja-JP" sz="1200" b="1">
              <a:latin typeface="Arial"/>
              <a:ea typeface="+mn-ea"/>
              <a:cs typeface="Arial"/>
            </a:rPr>
            <a:t>To calculate tumor marker-doubling time with the data of serial measurements of a serum tumor marker. </a:t>
          </a:r>
        </a:p>
      </xdr:txBody>
    </xdr:sp>
    <xdr:clientData/>
  </xdr:twoCellAnchor>
  <xdr:twoCellAnchor>
    <xdr:from>
      <xdr:col>2</xdr:col>
      <xdr:colOff>1231900</xdr:colOff>
      <xdr:row>19</xdr:row>
      <xdr:rowOff>50800</xdr:rowOff>
    </xdr:from>
    <xdr:to>
      <xdr:col>3</xdr:col>
      <xdr:colOff>130387</xdr:colOff>
      <xdr:row>20</xdr:row>
      <xdr:rowOff>194733</xdr:rowOff>
    </xdr:to>
    <xdr:sp macro="" textlink="">
      <xdr:nvSpPr>
        <xdr:cNvPr id="9" name="下矢印 8"/>
        <xdr:cNvSpPr/>
      </xdr:nvSpPr>
      <xdr:spPr>
        <a:xfrm rot="10800000">
          <a:off x="1663700" y="4140200"/>
          <a:ext cx="257387" cy="296333"/>
        </a:xfrm>
        <a:prstGeom prst="downArrow">
          <a:avLst>
            <a:gd name="adj1" fmla="val 31993"/>
            <a:gd name="adj2" fmla="val 54933"/>
          </a:avLst>
        </a:prstGeom>
        <a:solidFill>
          <a:schemeClr val="tx1"/>
        </a:solidFill>
        <a:effectLst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3"/>
  <sheetViews>
    <sheetView showGridLines="0" showRowColHeaders="0" showRuler="0" workbookViewId="0">
      <selection activeCell="C23" sqref="C23"/>
    </sheetView>
  </sheetViews>
  <sheetFormatPr baseColWidth="12" defaultColWidth="8.83203125" defaultRowHeight="18" customHeight="1" x14ac:dyDescent="0"/>
  <cols>
    <col min="1" max="1" width="2.33203125" style="20" customWidth="1"/>
    <col min="2" max="2" width="2.83203125" style="20" customWidth="1"/>
    <col min="3" max="3" width="11.83203125" style="64" customWidth="1"/>
    <col min="4" max="6" width="10.83203125" style="29" customWidth="1"/>
    <col min="7" max="13" width="0.6640625" style="22" customWidth="1"/>
    <col min="14" max="22" width="7.83203125" style="20" customWidth="1"/>
    <col min="23" max="23" width="4.6640625" style="20" customWidth="1"/>
    <col min="24" max="25" width="2.83203125" style="20" customWidth="1"/>
    <col min="26" max="34" width="7.83203125" style="20" customWidth="1"/>
    <col min="35" max="35" width="5.83203125" style="20" customWidth="1"/>
    <col min="36" max="36" width="2.83203125" style="20" customWidth="1"/>
    <col min="37" max="42" width="7.83203125" style="20" customWidth="1"/>
    <col min="43" max="77" width="8.83203125" style="20" customWidth="1"/>
    <col min="78" max="16384" width="8.83203125" style="20"/>
  </cols>
  <sheetData>
    <row r="1" spans="1:35" s="39" customFormat="1" ht="18" customHeight="1">
      <c r="C1" s="59"/>
      <c r="D1" s="40"/>
      <c r="E1" s="41"/>
      <c r="F1" s="42"/>
      <c r="G1" s="43"/>
      <c r="H1" s="44"/>
      <c r="I1" s="44"/>
      <c r="J1" s="44"/>
      <c r="K1" s="44"/>
      <c r="L1" s="44"/>
      <c r="M1" s="44"/>
      <c r="N1" s="45"/>
      <c r="O1" s="45"/>
      <c r="P1" s="45"/>
      <c r="Q1" s="45"/>
      <c r="R1" s="45"/>
    </row>
    <row r="2" spans="1:35" s="39" customFormat="1" ht="18" customHeight="1">
      <c r="C2" s="50"/>
      <c r="D2" s="46"/>
      <c r="E2" s="47"/>
      <c r="F2" s="42"/>
      <c r="G2" s="48"/>
      <c r="H2" s="44"/>
      <c r="I2" s="44"/>
      <c r="J2" s="44"/>
      <c r="K2" s="44"/>
      <c r="L2" s="44"/>
      <c r="M2" s="44"/>
      <c r="N2" s="45"/>
      <c r="O2" s="45"/>
      <c r="P2" s="45"/>
      <c r="Q2" s="45"/>
      <c r="R2" s="45"/>
    </row>
    <row r="3" spans="1:35" s="39" customFormat="1" ht="18" customHeight="1">
      <c r="C3" s="50"/>
      <c r="D3" s="46"/>
      <c r="E3" s="47"/>
      <c r="F3" s="42"/>
      <c r="G3" s="48"/>
      <c r="H3" s="44"/>
      <c r="I3" s="44"/>
      <c r="J3" s="44"/>
      <c r="K3" s="44"/>
      <c r="L3" s="44"/>
      <c r="M3" s="44"/>
      <c r="N3" s="45"/>
      <c r="O3" s="45"/>
      <c r="P3" s="45"/>
      <c r="Q3" s="45"/>
      <c r="R3" s="45"/>
    </row>
    <row r="4" spans="1:35" s="39" customFormat="1" ht="8" customHeight="1">
      <c r="C4" s="50"/>
      <c r="D4" s="46"/>
      <c r="E4" s="47"/>
      <c r="F4" s="42"/>
      <c r="G4" s="48"/>
      <c r="H4" s="44"/>
      <c r="I4" s="44"/>
      <c r="J4" s="44"/>
      <c r="K4" s="44"/>
      <c r="L4" s="44"/>
      <c r="M4" s="44"/>
      <c r="N4" s="45"/>
      <c r="O4" s="45"/>
      <c r="P4" s="45"/>
      <c r="Q4" s="45"/>
      <c r="R4" s="45"/>
    </row>
    <row r="5" spans="1:35" s="39" customFormat="1" ht="18" customHeight="1">
      <c r="A5" s="58" t="s">
        <v>19</v>
      </c>
      <c r="B5" s="49"/>
      <c r="C5" s="50"/>
      <c r="D5" s="47"/>
      <c r="E5" s="47"/>
      <c r="F5" s="42"/>
      <c r="G5" s="48"/>
      <c r="H5" s="44"/>
      <c r="I5" s="44"/>
      <c r="J5" s="44"/>
      <c r="K5" s="44"/>
      <c r="L5" s="44"/>
      <c r="M5" s="51"/>
      <c r="N5" s="52"/>
      <c r="O5" s="52"/>
      <c r="P5" s="52"/>
      <c r="Q5" s="52"/>
      <c r="R5" s="52"/>
      <c r="S5" s="51"/>
      <c r="T5" s="51"/>
      <c r="U5" s="51"/>
      <c r="V5" s="51"/>
      <c r="W5" s="51"/>
      <c r="X5" s="51"/>
      <c r="Y5" s="51"/>
      <c r="Z5" s="51"/>
      <c r="AA5" s="51"/>
      <c r="AB5" s="51"/>
    </row>
    <row r="6" spans="1:35" s="39" customFormat="1" ht="8" customHeight="1">
      <c r="A6" s="53"/>
      <c r="B6" s="54"/>
      <c r="C6" s="50"/>
      <c r="D6" s="47"/>
      <c r="E6" s="47"/>
      <c r="F6" s="42"/>
      <c r="G6" s="48"/>
      <c r="H6" s="44"/>
      <c r="I6" s="44"/>
      <c r="J6" s="44"/>
      <c r="K6" s="44"/>
      <c r="L6" s="44"/>
      <c r="M6" s="44"/>
      <c r="N6" s="45"/>
      <c r="O6" s="45"/>
      <c r="P6" s="45"/>
      <c r="Q6" s="45"/>
      <c r="R6" s="45"/>
      <c r="AA6" s="51"/>
      <c r="AB6" s="51"/>
    </row>
    <row r="7" spans="1:35" s="39" customFormat="1" ht="18" customHeight="1">
      <c r="B7" s="50"/>
      <c r="C7" s="50"/>
      <c r="D7" s="47"/>
      <c r="E7" s="47"/>
      <c r="F7" s="42"/>
      <c r="G7" s="48"/>
      <c r="H7" s="55"/>
      <c r="I7" s="44"/>
      <c r="J7" s="44"/>
      <c r="K7" s="44"/>
      <c r="L7" s="44"/>
      <c r="M7" s="44"/>
      <c r="N7" s="45"/>
      <c r="O7" s="45"/>
      <c r="P7" s="45"/>
      <c r="Q7" s="45"/>
      <c r="R7" s="45"/>
      <c r="AA7" s="51"/>
      <c r="AB7" s="51"/>
      <c r="AC7" s="45"/>
      <c r="AD7" s="45"/>
      <c r="AE7" s="45"/>
      <c r="AF7" s="45"/>
    </row>
    <row r="8" spans="1:35" s="39" customFormat="1" ht="18" customHeight="1">
      <c r="B8" s="50"/>
      <c r="C8" s="50"/>
      <c r="D8" s="47"/>
      <c r="E8" s="47"/>
      <c r="F8" s="42"/>
      <c r="G8" s="48"/>
      <c r="H8" s="55"/>
      <c r="I8" s="44"/>
      <c r="J8" s="44"/>
      <c r="K8" s="44"/>
      <c r="L8" s="44"/>
      <c r="M8" s="44"/>
      <c r="N8" s="45"/>
      <c r="O8" s="45"/>
      <c r="P8" s="45"/>
      <c r="Q8" s="45"/>
      <c r="R8" s="45"/>
      <c r="AA8" s="51"/>
      <c r="AB8" s="51"/>
      <c r="AC8" s="45"/>
      <c r="AD8" s="45"/>
      <c r="AE8" s="45"/>
      <c r="AF8" s="45"/>
    </row>
    <row r="9" spans="1:35" s="39" customFormat="1" ht="18" customHeight="1">
      <c r="B9" s="50"/>
      <c r="C9" s="60"/>
      <c r="D9" s="47"/>
      <c r="E9" s="47"/>
      <c r="F9" s="42"/>
      <c r="G9" s="48"/>
      <c r="H9" s="55"/>
      <c r="I9" s="44"/>
      <c r="J9" s="44"/>
      <c r="K9" s="44"/>
      <c r="L9" s="44"/>
      <c r="M9" s="44"/>
      <c r="N9" s="45"/>
      <c r="O9" s="45"/>
      <c r="P9" s="45"/>
      <c r="Q9" s="45"/>
      <c r="R9" s="45"/>
      <c r="AA9" s="51"/>
      <c r="AB9" s="51"/>
      <c r="AC9" s="45"/>
      <c r="AD9" s="45"/>
      <c r="AE9" s="45"/>
      <c r="AF9" s="45"/>
    </row>
    <row r="10" spans="1:35" s="39" customFormat="1" ht="18" customHeight="1">
      <c r="B10" s="50"/>
      <c r="C10" s="61"/>
      <c r="D10" s="47"/>
      <c r="E10" s="47"/>
      <c r="F10" s="42"/>
      <c r="G10" s="48"/>
      <c r="H10" s="55"/>
      <c r="I10" s="44"/>
      <c r="J10" s="44"/>
      <c r="K10" s="44"/>
      <c r="L10" s="44"/>
      <c r="M10" s="44"/>
      <c r="N10" s="45"/>
      <c r="O10" s="45"/>
      <c r="P10" s="45"/>
      <c r="Q10" s="45"/>
      <c r="R10" s="45"/>
      <c r="AA10" s="51"/>
      <c r="AB10" s="51"/>
      <c r="AC10" s="45"/>
      <c r="AD10" s="45"/>
      <c r="AE10" s="45"/>
      <c r="AF10" s="45"/>
    </row>
    <row r="11" spans="1:35" s="39" customFormat="1" ht="10" customHeight="1">
      <c r="B11" s="50"/>
      <c r="C11" s="60"/>
      <c r="D11" s="47"/>
      <c r="E11" s="47"/>
      <c r="F11" s="42"/>
      <c r="G11" s="48"/>
      <c r="H11" s="55"/>
      <c r="I11" s="44"/>
      <c r="J11" s="44"/>
      <c r="K11" s="44"/>
      <c r="L11" s="44"/>
      <c r="M11" s="44"/>
      <c r="N11" s="45"/>
      <c r="O11" s="45"/>
      <c r="P11" s="45"/>
      <c r="Q11" s="45"/>
      <c r="R11" s="45"/>
      <c r="AA11" s="51"/>
      <c r="AB11" s="51"/>
      <c r="AC11" s="45"/>
      <c r="AD11" s="45"/>
      <c r="AE11" s="45"/>
      <c r="AF11" s="45"/>
    </row>
    <row r="12" spans="1:35" s="39" customFormat="1" ht="18" customHeight="1">
      <c r="B12" s="50"/>
      <c r="C12" s="50"/>
      <c r="D12" s="47"/>
      <c r="E12" s="47"/>
      <c r="F12" s="42"/>
      <c r="G12" s="48"/>
      <c r="H12" s="55"/>
      <c r="I12" s="44"/>
      <c r="J12" s="44"/>
      <c r="K12" s="44"/>
      <c r="L12" s="44"/>
      <c r="M12" s="44"/>
      <c r="N12" s="45"/>
      <c r="O12" s="45"/>
      <c r="P12" s="45"/>
      <c r="Q12" s="45"/>
      <c r="R12" s="45"/>
      <c r="AA12" s="51"/>
      <c r="AB12" s="51"/>
      <c r="AC12" s="45"/>
      <c r="AD12" s="45"/>
      <c r="AE12" s="45"/>
      <c r="AF12" s="45"/>
    </row>
    <row r="13" spans="1:35" s="39" customFormat="1" ht="14" customHeight="1">
      <c r="C13" s="50"/>
      <c r="D13" s="56"/>
      <c r="E13" s="47"/>
      <c r="F13" s="42"/>
      <c r="G13" s="48"/>
      <c r="H13" s="55"/>
      <c r="I13" s="44"/>
      <c r="J13" s="44"/>
      <c r="K13" s="44"/>
      <c r="L13" s="44"/>
      <c r="M13" s="44"/>
      <c r="N13" s="45"/>
      <c r="O13" s="45"/>
      <c r="P13" s="45"/>
      <c r="Q13" s="45"/>
      <c r="R13" s="45"/>
      <c r="AA13" s="51"/>
      <c r="AB13" s="51"/>
      <c r="AC13" s="45"/>
      <c r="AD13" s="45"/>
      <c r="AE13" s="45"/>
      <c r="AF13" s="45"/>
    </row>
    <row r="14" spans="1:35" s="39" customFormat="1" ht="18" customHeight="1">
      <c r="A14" s="58" t="s">
        <v>18</v>
      </c>
      <c r="B14" s="49"/>
      <c r="C14" s="50"/>
      <c r="D14" s="57"/>
      <c r="E14" s="47"/>
      <c r="F14" s="42"/>
      <c r="G14" s="48"/>
      <c r="H14" s="44"/>
      <c r="I14" s="44"/>
      <c r="J14" s="44"/>
      <c r="K14" s="44"/>
      <c r="L14" s="44"/>
      <c r="M14" s="44"/>
      <c r="N14" s="45"/>
      <c r="O14" s="45"/>
      <c r="P14" s="45"/>
      <c r="Q14" s="45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</row>
    <row r="15" spans="1:35" s="26" customFormat="1" ht="6" customHeight="1" thickBot="1">
      <c r="C15" s="62"/>
      <c r="D15" s="27"/>
      <c r="E15" s="27"/>
      <c r="F15" s="27"/>
      <c r="G15" s="21"/>
      <c r="H15" s="21"/>
      <c r="I15" s="21"/>
      <c r="J15" s="21"/>
      <c r="K15" s="21"/>
      <c r="L15" s="21"/>
      <c r="M15" s="21"/>
      <c r="N15" s="28"/>
      <c r="O15" s="28"/>
    </row>
    <row r="16" spans="1:35" ht="29" customHeight="1" thickTop="1" thickBot="1">
      <c r="B16" s="160" t="s">
        <v>90</v>
      </c>
      <c r="C16" s="203" t="s">
        <v>25</v>
      </c>
      <c r="D16" s="204"/>
      <c r="E16" s="203" t="s">
        <v>94</v>
      </c>
      <c r="F16" s="204"/>
      <c r="H16" s="22" t="s">
        <v>50</v>
      </c>
      <c r="N16" s="185" t="s">
        <v>51</v>
      </c>
      <c r="O16" s="186"/>
      <c r="P16" s="186"/>
      <c r="Q16" s="186"/>
      <c r="R16" s="186"/>
      <c r="S16" s="187"/>
      <c r="T16" s="187"/>
      <c r="U16" s="187"/>
      <c r="V16" s="187"/>
      <c r="W16" s="188"/>
      <c r="Z16" s="185" t="s">
        <v>52</v>
      </c>
      <c r="AA16" s="186"/>
      <c r="AB16" s="186"/>
      <c r="AC16" s="186"/>
      <c r="AD16" s="189"/>
      <c r="AE16" s="189"/>
      <c r="AF16" s="189"/>
      <c r="AG16" s="189"/>
      <c r="AH16" s="189"/>
      <c r="AI16" s="190"/>
    </row>
    <row r="17" spans="2:35" ht="22" customHeight="1">
      <c r="C17" s="191">
        <f>IFERROR(ROUND(LOG(2)/TAISEKI_A,2),"")</f>
        <v>441.61</v>
      </c>
      <c r="D17" s="192"/>
      <c r="E17" s="197">
        <f>IFERROR(ROUND(TAISEKI_A/LOG(2),2),"")</f>
        <v>0</v>
      </c>
      <c r="F17" s="198"/>
      <c r="G17" s="30" t="s">
        <v>0</v>
      </c>
      <c r="H17" s="22">
        <f>SLOPE(J23:J223,K23:K223)</f>
        <v>6.8165785208923588E-4</v>
      </c>
      <c r="N17" s="128"/>
      <c r="O17" s="31"/>
      <c r="P17" s="31"/>
      <c r="Q17" s="31"/>
      <c r="R17" s="31"/>
      <c r="S17" s="31"/>
      <c r="T17" s="31"/>
      <c r="U17" s="31"/>
      <c r="V17" s="31"/>
      <c r="W17" s="129"/>
      <c r="Z17" s="128"/>
      <c r="AA17" s="31"/>
      <c r="AB17" s="31"/>
      <c r="AC17" s="31"/>
      <c r="AD17" s="31"/>
      <c r="AE17" s="31"/>
      <c r="AF17" s="31"/>
      <c r="AG17" s="31"/>
      <c r="AH17" s="31"/>
      <c r="AI17" s="129"/>
    </row>
    <row r="18" spans="2:35" ht="22" customHeight="1">
      <c r="B18" s="50"/>
      <c r="C18" s="193">
        <f>IFERROR(ROUND(LOG(2)/TAISEKI_A/30,2),"")</f>
        <v>14.72</v>
      </c>
      <c r="D18" s="194"/>
      <c r="E18" s="199">
        <f>IFERROR(ROUND(TAISEKI_A/LOG(2)*30,2),"")</f>
        <v>7.0000000000000007E-2</v>
      </c>
      <c r="F18" s="200"/>
      <c r="G18" s="30" t="s">
        <v>1</v>
      </c>
      <c r="H18" s="22">
        <f>INTERCEPT(J23:J223,K23:K223)</f>
        <v>0.10895113446282911</v>
      </c>
      <c r="N18" s="128"/>
      <c r="O18" s="31"/>
      <c r="P18" s="31"/>
      <c r="Q18" s="31"/>
      <c r="R18" s="31"/>
      <c r="S18" s="31"/>
      <c r="T18" s="31"/>
      <c r="U18" s="31"/>
      <c r="V18" s="31"/>
      <c r="W18" s="129"/>
      <c r="Z18" s="128"/>
      <c r="AA18" s="31"/>
      <c r="AB18" s="31"/>
      <c r="AC18" s="31"/>
      <c r="AD18" s="31"/>
      <c r="AE18" s="31"/>
      <c r="AF18" s="31"/>
      <c r="AG18" s="31"/>
      <c r="AH18" s="31"/>
      <c r="AI18" s="129"/>
    </row>
    <row r="19" spans="2:35" ht="22" customHeight="1" thickBot="1">
      <c r="B19" s="50"/>
      <c r="C19" s="195">
        <f>IFERROR(ROUND(LOG(2)/TAISEKI_A/365,2),"")</f>
        <v>1.21</v>
      </c>
      <c r="D19" s="196"/>
      <c r="E19" s="201">
        <f>IFERROR(ROUND(TAISEKI_A/LOG(2)*365,2),"")</f>
        <v>0.83</v>
      </c>
      <c r="F19" s="202"/>
      <c r="G19" s="30" t="s">
        <v>2</v>
      </c>
      <c r="H19" s="22">
        <f>LOG(2)/H17</f>
        <v>441.61450607712408</v>
      </c>
      <c r="N19" s="128"/>
      <c r="O19" s="31"/>
      <c r="P19" s="31"/>
      <c r="Q19" s="31"/>
      <c r="R19" s="31"/>
      <c r="S19" s="31"/>
      <c r="T19" s="31"/>
      <c r="U19" s="31"/>
      <c r="V19" s="31"/>
      <c r="W19" s="129"/>
      <c r="Z19" s="128"/>
      <c r="AA19" s="31"/>
      <c r="AB19" s="31"/>
      <c r="AC19" s="31"/>
      <c r="AD19" s="31"/>
      <c r="AE19" s="31"/>
      <c r="AF19" s="31"/>
      <c r="AG19" s="31"/>
      <c r="AH19" s="31"/>
      <c r="AI19" s="129"/>
    </row>
    <row r="20" spans="2:35" ht="12" customHeight="1" thickTop="1">
      <c r="C20" s="63"/>
      <c r="D20" s="32"/>
      <c r="G20" s="22" t="str">
        <f>IF(C20="","",D20*H20*I20*4/3*PI()/8)</f>
        <v/>
      </c>
      <c r="N20" s="128"/>
      <c r="O20" s="31"/>
      <c r="P20" s="31"/>
      <c r="Q20" s="31"/>
      <c r="R20" s="31"/>
      <c r="S20" s="31"/>
      <c r="T20" s="31"/>
      <c r="U20" s="31"/>
      <c r="V20" s="31"/>
      <c r="W20" s="129"/>
      <c r="Z20" s="128"/>
      <c r="AA20" s="31"/>
      <c r="AB20" s="31"/>
      <c r="AC20" s="31"/>
      <c r="AD20" s="31"/>
      <c r="AE20" s="31"/>
      <c r="AF20" s="31"/>
      <c r="AG20" s="31"/>
      <c r="AH20" s="31"/>
      <c r="AI20" s="129"/>
    </row>
    <row r="21" spans="2:35" ht="18" customHeight="1" thickBot="1">
      <c r="B21" s="50"/>
      <c r="C21" s="173" t="s">
        <v>91</v>
      </c>
      <c r="D21" s="175"/>
      <c r="E21" s="174" t="s">
        <v>76</v>
      </c>
      <c r="F21" s="176"/>
      <c r="N21" s="128"/>
      <c r="O21" s="31"/>
      <c r="P21" s="31"/>
      <c r="Q21" s="31"/>
      <c r="R21" s="31"/>
      <c r="S21" s="31"/>
      <c r="T21" s="31"/>
      <c r="U21" s="31"/>
      <c r="V21" s="31"/>
      <c r="W21" s="129"/>
      <c r="Z21" s="128"/>
      <c r="AA21" s="31"/>
      <c r="AB21" s="31"/>
      <c r="AC21" s="31"/>
      <c r="AD21" s="31"/>
      <c r="AE21" s="31"/>
      <c r="AF21" s="31"/>
      <c r="AG21" s="31"/>
      <c r="AH21" s="31"/>
      <c r="AI21" s="129"/>
    </row>
    <row r="22" spans="2:35" s="33" customFormat="1" ht="18" customHeight="1">
      <c r="C22" s="144" t="s">
        <v>17</v>
      </c>
      <c r="D22" s="141" t="s">
        <v>12</v>
      </c>
      <c r="E22" s="139" t="s">
        <v>13</v>
      </c>
      <c r="F22" s="140" t="s">
        <v>14</v>
      </c>
      <c r="G22" s="25" t="s">
        <v>26</v>
      </c>
      <c r="H22" s="23" t="s">
        <v>5</v>
      </c>
      <c r="I22" s="23" t="s">
        <v>6</v>
      </c>
      <c r="J22" s="23" t="s">
        <v>11</v>
      </c>
      <c r="K22" s="24" t="s">
        <v>27</v>
      </c>
      <c r="L22" s="25" t="s">
        <v>28</v>
      </c>
      <c r="M22" s="25" t="s">
        <v>29</v>
      </c>
      <c r="N22" s="130"/>
      <c r="O22" s="34"/>
      <c r="P22" s="34"/>
      <c r="Q22" s="34"/>
      <c r="R22" s="34"/>
      <c r="S22" s="34"/>
      <c r="T22" s="34"/>
      <c r="U22" s="34"/>
      <c r="V22" s="34"/>
      <c r="W22" s="131"/>
      <c r="Z22" s="130"/>
      <c r="AA22" s="34"/>
      <c r="AB22" s="34"/>
      <c r="AC22" s="34"/>
      <c r="AD22" s="34"/>
      <c r="AE22" s="34"/>
      <c r="AF22" s="34"/>
      <c r="AG22" s="34"/>
      <c r="AH22" s="34"/>
      <c r="AI22" s="131"/>
    </row>
    <row r="23" spans="2:35" ht="18" customHeight="1">
      <c r="C23" s="145">
        <v>37987</v>
      </c>
      <c r="D23" s="142">
        <v>1.1000000000000001</v>
      </c>
      <c r="E23" s="108">
        <v>2</v>
      </c>
      <c r="F23" s="116">
        <v>1</v>
      </c>
      <c r="G23" s="22">
        <f>IF(OR(C23="",D23=""),"",D23/2*H23/2*I23/2*4/3*PI())</f>
        <v>1.1519173063162575</v>
      </c>
      <c r="H23" s="35">
        <f>IF(OR(C23="",D23=""),"",IF(E23="",D23,E23))</f>
        <v>2</v>
      </c>
      <c r="I23" s="35">
        <f>IF(OR(C23="",D23=""),"",IF(F23="",H23,F23))</f>
        <v>1</v>
      </c>
      <c r="J23" s="22">
        <f>IF(OR(C23="",D23=""),"",LOG(G23))</f>
        <v>6.1421303132696468E-2</v>
      </c>
      <c r="K23" s="22">
        <f>IF(OR(C23="",D23=""),"",C23-MIN(C$23:C$223))</f>
        <v>0</v>
      </c>
      <c r="L23" s="22">
        <f t="shared" ref="L23:L86" si="0">IF(OR(C23="",D23=""),"",TAISEKI_A*K23+TAISEKI_B)</f>
        <v>0.10895113446282911</v>
      </c>
      <c r="M23" s="22">
        <f>IF(OR(C23="",D23=""),"",10^L23)</f>
        <v>1.2851420514062739</v>
      </c>
      <c r="N23" s="128"/>
      <c r="O23" s="31"/>
      <c r="P23" s="31"/>
      <c r="Q23" s="31"/>
      <c r="R23" s="31"/>
      <c r="S23" s="36"/>
      <c r="T23" s="31"/>
      <c r="U23" s="31"/>
      <c r="V23" s="31"/>
      <c r="W23" s="129"/>
      <c r="Z23" s="128"/>
      <c r="AA23" s="31"/>
      <c r="AB23" s="31"/>
      <c r="AC23" s="31"/>
      <c r="AD23" s="31"/>
      <c r="AE23" s="31"/>
      <c r="AF23" s="31"/>
      <c r="AG23" s="31"/>
      <c r="AH23" s="31"/>
      <c r="AI23" s="129"/>
    </row>
    <row r="24" spans="2:35" ht="18" customHeight="1">
      <c r="C24" s="145">
        <v>38353</v>
      </c>
      <c r="D24" s="142">
        <v>2.1</v>
      </c>
      <c r="E24" s="108">
        <v>2</v>
      </c>
      <c r="F24" s="116">
        <v>1</v>
      </c>
      <c r="G24" s="22">
        <f t="shared" ref="G24:G87" si="1">IF(OR(C24="",D24=""),"",D24/2*H24/2*I24/2*4/3*PI())</f>
        <v>2.1991148575128552</v>
      </c>
      <c r="H24" s="35">
        <f t="shared" ref="H24:H87" si="2">IF(OR(C24="",D24=""),"",IF(E24="",D24,E24))</f>
        <v>2</v>
      </c>
      <c r="I24" s="35">
        <f t="shared" ref="I24:I87" si="3">IF(OR(C24="",D24=""),"",IF(F24="",H24,F24))</f>
        <v>1</v>
      </c>
      <c r="J24" s="22">
        <f t="shared" ref="J24:J87" si="4">IF(OR(C24="",D24=""),"",LOG(G24))</f>
        <v>0.34224791270839067</v>
      </c>
      <c r="K24" s="22">
        <f t="shared" ref="K24:K87" si="5">IF(OR(C24="",D24=""),"",C24-MIN(C$23:C$223))</f>
        <v>366</v>
      </c>
      <c r="L24" s="22">
        <f t="shared" si="0"/>
        <v>0.35843790832748945</v>
      </c>
      <c r="M24" s="22">
        <f t="shared" ref="M24:M87" si="6">IF(OR(C24="",D24=""),"",10^L24)</f>
        <v>2.2826425488400259</v>
      </c>
      <c r="N24" s="128"/>
      <c r="O24" s="31"/>
      <c r="P24" s="31"/>
      <c r="Q24" s="31"/>
      <c r="R24" s="31"/>
      <c r="S24" s="31"/>
      <c r="T24" s="31"/>
      <c r="U24" s="31"/>
      <c r="V24" s="31"/>
      <c r="W24" s="129"/>
      <c r="Z24" s="128"/>
      <c r="AA24" s="31"/>
      <c r="AB24" s="31"/>
      <c r="AC24" s="31"/>
      <c r="AD24" s="31"/>
      <c r="AE24" s="31"/>
      <c r="AF24" s="31"/>
      <c r="AG24" s="31"/>
      <c r="AH24" s="31"/>
      <c r="AI24" s="129"/>
    </row>
    <row r="25" spans="2:35" ht="18" customHeight="1">
      <c r="C25" s="145">
        <v>38718</v>
      </c>
      <c r="D25" s="142">
        <v>3.9</v>
      </c>
      <c r="E25" s="108">
        <v>2</v>
      </c>
      <c r="F25" s="116">
        <v>1</v>
      </c>
      <c r="G25" s="22">
        <f t="shared" si="1"/>
        <v>4.0840704496667311</v>
      </c>
      <c r="H25" s="35">
        <f t="shared" si="2"/>
        <v>2</v>
      </c>
      <c r="I25" s="35">
        <f t="shared" si="3"/>
        <v>1</v>
      </c>
      <c r="J25" s="22">
        <f t="shared" si="4"/>
        <v>0.61109322500097063</v>
      </c>
      <c r="K25" s="22">
        <f t="shared" si="5"/>
        <v>731</v>
      </c>
      <c r="L25" s="22">
        <f t="shared" si="0"/>
        <v>0.60724302434006061</v>
      </c>
      <c r="M25" s="22">
        <f t="shared" si="6"/>
        <v>4.0480234933845676</v>
      </c>
      <c r="N25" s="128"/>
      <c r="O25" s="31"/>
      <c r="P25" s="31"/>
      <c r="Q25" s="31"/>
      <c r="R25" s="31"/>
      <c r="S25" s="31"/>
      <c r="T25" s="31"/>
      <c r="U25" s="31"/>
      <c r="V25" s="31"/>
      <c r="W25" s="129"/>
      <c r="Z25" s="128"/>
      <c r="AA25" s="31"/>
      <c r="AB25" s="31"/>
      <c r="AC25" s="31"/>
      <c r="AD25" s="31"/>
      <c r="AE25" s="31"/>
      <c r="AF25" s="31"/>
      <c r="AG25" s="31"/>
      <c r="AH25" s="31"/>
      <c r="AI25" s="129"/>
    </row>
    <row r="26" spans="2:35" ht="18" customHeight="1">
      <c r="C26" s="145">
        <v>39083</v>
      </c>
      <c r="D26" s="142">
        <v>8.1</v>
      </c>
      <c r="E26" s="108">
        <v>2</v>
      </c>
      <c r="F26" s="116">
        <v>1</v>
      </c>
      <c r="G26" s="22">
        <f t="shared" si="1"/>
        <v>8.4823001646924414</v>
      </c>
      <c r="H26" s="35">
        <f t="shared" si="2"/>
        <v>2</v>
      </c>
      <c r="I26" s="35">
        <f t="shared" si="3"/>
        <v>1</v>
      </c>
      <c r="J26" s="22">
        <f t="shared" si="4"/>
        <v>0.92851363685312116</v>
      </c>
      <c r="K26" s="22">
        <f t="shared" si="5"/>
        <v>1096</v>
      </c>
      <c r="L26" s="22">
        <f t="shared" si="0"/>
        <v>0.85604814035263166</v>
      </c>
      <c r="M26" s="22">
        <f t="shared" si="6"/>
        <v>7.1787386121057564</v>
      </c>
      <c r="N26" s="128"/>
      <c r="O26" s="31"/>
      <c r="P26" s="31"/>
      <c r="Q26" s="31"/>
      <c r="R26" s="31"/>
      <c r="S26" s="31"/>
      <c r="T26" s="31"/>
      <c r="U26" s="31"/>
      <c r="V26" s="31"/>
      <c r="W26" s="129"/>
      <c r="Z26" s="128"/>
      <c r="AA26" s="31"/>
      <c r="AB26" s="31"/>
      <c r="AC26" s="31"/>
      <c r="AD26" s="31"/>
      <c r="AE26" s="31"/>
      <c r="AF26" s="31"/>
      <c r="AG26" s="31"/>
      <c r="AH26" s="31"/>
      <c r="AI26" s="129"/>
    </row>
    <row r="27" spans="2:35" ht="18" customHeight="1">
      <c r="C27" s="145">
        <v>39448</v>
      </c>
      <c r="D27" s="142">
        <v>17</v>
      </c>
      <c r="E27" s="108">
        <v>2</v>
      </c>
      <c r="F27" s="116">
        <v>1</v>
      </c>
      <c r="G27" s="22">
        <f t="shared" si="1"/>
        <v>17.802358370342162</v>
      </c>
      <c r="H27" s="35">
        <f t="shared" si="2"/>
        <v>2</v>
      </c>
      <c r="I27" s="35">
        <f t="shared" si="3"/>
        <v>1</v>
      </c>
      <c r="J27" s="22">
        <f t="shared" si="4"/>
        <v>1.2504775393527454</v>
      </c>
      <c r="K27" s="22">
        <f t="shared" si="5"/>
        <v>1461</v>
      </c>
      <c r="L27" s="22">
        <f t="shared" si="0"/>
        <v>1.1048532563652027</v>
      </c>
      <c r="M27" s="22">
        <f t="shared" si="6"/>
        <v>12.730728501244457</v>
      </c>
      <c r="N27" s="128"/>
      <c r="O27" s="31"/>
      <c r="P27" s="31"/>
      <c r="Q27" s="31"/>
      <c r="R27" s="31"/>
      <c r="S27" s="31"/>
      <c r="T27" s="31"/>
      <c r="U27" s="31"/>
      <c r="V27" s="31"/>
      <c r="W27" s="129"/>
      <c r="Z27" s="128"/>
      <c r="AA27" s="31"/>
      <c r="AB27" s="31"/>
      <c r="AC27" s="31"/>
      <c r="AD27" s="31"/>
      <c r="AE27" s="31"/>
      <c r="AF27" s="31"/>
      <c r="AG27" s="31"/>
      <c r="AH27" s="31"/>
      <c r="AI27" s="129"/>
    </row>
    <row r="28" spans="2:35" ht="18" customHeight="1">
      <c r="C28" s="145">
        <v>39814</v>
      </c>
      <c r="D28" s="142">
        <v>5</v>
      </c>
      <c r="E28" s="108">
        <v>2</v>
      </c>
      <c r="F28" s="116">
        <v>3</v>
      </c>
      <c r="G28" s="22">
        <f t="shared" si="1"/>
        <v>15.707963267948966</v>
      </c>
      <c r="H28" s="35">
        <f t="shared" si="2"/>
        <v>2</v>
      </c>
      <c r="I28" s="35">
        <f t="shared" si="3"/>
        <v>3</v>
      </c>
      <c r="J28" s="22">
        <f t="shared" si="4"/>
        <v>1.1961198770301527</v>
      </c>
      <c r="K28" s="22">
        <f t="shared" si="5"/>
        <v>1827</v>
      </c>
      <c r="L28" s="22">
        <f t="shared" si="0"/>
        <v>1.3543400302298632</v>
      </c>
      <c r="M28" s="22">
        <f t="shared" si="6"/>
        <v>22.612054848623369</v>
      </c>
      <c r="N28" s="128"/>
      <c r="O28" s="31"/>
      <c r="P28" s="31"/>
      <c r="Q28" s="31"/>
      <c r="R28" s="31"/>
      <c r="S28" s="31"/>
      <c r="T28" s="31"/>
      <c r="U28" s="31"/>
      <c r="V28" s="31"/>
      <c r="W28" s="129"/>
      <c r="Z28" s="128"/>
      <c r="AA28" s="31"/>
      <c r="AB28" s="31"/>
      <c r="AC28" s="31"/>
      <c r="AD28" s="31"/>
      <c r="AE28" s="31"/>
      <c r="AF28" s="31"/>
      <c r="AG28" s="31"/>
      <c r="AH28" s="31"/>
      <c r="AI28" s="129"/>
    </row>
    <row r="29" spans="2:35" ht="18" customHeight="1">
      <c r="C29" s="145"/>
      <c r="D29" s="142"/>
      <c r="E29" s="108"/>
      <c r="F29" s="116"/>
      <c r="G29" s="22" t="str">
        <f t="shared" si="1"/>
        <v/>
      </c>
      <c r="H29" s="35" t="str">
        <f t="shared" si="2"/>
        <v/>
      </c>
      <c r="I29" s="35" t="str">
        <f t="shared" si="3"/>
        <v/>
      </c>
      <c r="J29" s="22" t="str">
        <f t="shared" si="4"/>
        <v/>
      </c>
      <c r="K29" s="22" t="str">
        <f t="shared" si="5"/>
        <v/>
      </c>
      <c r="L29" s="22" t="str">
        <f t="shared" si="0"/>
        <v/>
      </c>
      <c r="M29" s="22" t="str">
        <f t="shared" si="6"/>
        <v/>
      </c>
      <c r="N29" s="128"/>
      <c r="O29" s="31"/>
      <c r="P29" s="31"/>
      <c r="Q29" s="31"/>
      <c r="R29" s="31"/>
      <c r="S29" s="31"/>
      <c r="T29" s="31"/>
      <c r="U29" s="31"/>
      <c r="V29" s="31"/>
      <c r="W29" s="129"/>
      <c r="Z29" s="128"/>
      <c r="AA29" s="31"/>
      <c r="AB29" s="31"/>
      <c r="AC29" s="31"/>
      <c r="AD29" s="31"/>
      <c r="AE29" s="31"/>
      <c r="AF29" s="31"/>
      <c r="AG29" s="31"/>
      <c r="AH29" s="31"/>
      <c r="AI29" s="129"/>
    </row>
    <row r="30" spans="2:35" ht="18" customHeight="1">
      <c r="C30" s="145"/>
      <c r="D30" s="142"/>
      <c r="E30" s="108"/>
      <c r="F30" s="116"/>
      <c r="G30" s="22" t="str">
        <f t="shared" si="1"/>
        <v/>
      </c>
      <c r="H30" s="35" t="str">
        <f t="shared" si="2"/>
        <v/>
      </c>
      <c r="I30" s="35" t="str">
        <f t="shared" si="3"/>
        <v/>
      </c>
      <c r="J30" s="22" t="str">
        <f t="shared" si="4"/>
        <v/>
      </c>
      <c r="K30" s="22" t="str">
        <f t="shared" si="5"/>
        <v/>
      </c>
      <c r="L30" s="22" t="str">
        <f t="shared" si="0"/>
        <v/>
      </c>
      <c r="M30" s="22" t="str">
        <f t="shared" si="6"/>
        <v/>
      </c>
      <c r="N30" s="128"/>
      <c r="O30" s="31"/>
      <c r="P30" s="31"/>
      <c r="Q30" s="31"/>
      <c r="R30" s="31"/>
      <c r="S30" s="31"/>
      <c r="T30" s="31"/>
      <c r="U30" s="31"/>
      <c r="V30" s="31"/>
      <c r="W30" s="129"/>
      <c r="Z30" s="128"/>
      <c r="AA30" s="31"/>
      <c r="AB30" s="31"/>
      <c r="AC30" s="31"/>
      <c r="AD30" s="31"/>
      <c r="AE30" s="31"/>
      <c r="AF30" s="31"/>
      <c r="AG30" s="31"/>
      <c r="AH30" s="31"/>
      <c r="AI30" s="129"/>
    </row>
    <row r="31" spans="2:35" ht="18" customHeight="1" thickBot="1">
      <c r="C31" s="145"/>
      <c r="D31" s="142"/>
      <c r="E31" s="108"/>
      <c r="F31" s="116"/>
      <c r="G31" s="22" t="str">
        <f t="shared" si="1"/>
        <v/>
      </c>
      <c r="H31" s="35" t="str">
        <f t="shared" si="2"/>
        <v/>
      </c>
      <c r="I31" s="35" t="str">
        <f t="shared" si="3"/>
        <v/>
      </c>
      <c r="J31" s="22" t="str">
        <f t="shared" si="4"/>
        <v/>
      </c>
      <c r="K31" s="22" t="str">
        <f t="shared" si="5"/>
        <v/>
      </c>
      <c r="L31" s="22" t="str">
        <f t="shared" si="0"/>
        <v/>
      </c>
      <c r="M31" s="22" t="str">
        <f t="shared" si="6"/>
        <v/>
      </c>
      <c r="N31" s="132"/>
      <c r="O31" s="133"/>
      <c r="P31" s="133"/>
      <c r="Q31" s="133"/>
      <c r="R31" s="133"/>
      <c r="S31" s="133"/>
      <c r="T31" s="133"/>
      <c r="U31" s="133"/>
      <c r="V31" s="133"/>
      <c r="W31" s="134"/>
      <c r="Z31" s="132"/>
      <c r="AA31" s="133"/>
      <c r="AB31" s="133"/>
      <c r="AC31" s="133"/>
      <c r="AD31" s="133"/>
      <c r="AE31" s="133"/>
      <c r="AF31" s="133"/>
      <c r="AG31" s="133"/>
      <c r="AH31" s="133"/>
      <c r="AI31" s="134"/>
    </row>
    <row r="32" spans="2:35" ht="18" customHeight="1" thickTop="1">
      <c r="C32" s="145"/>
      <c r="D32" s="142"/>
      <c r="E32" s="108"/>
      <c r="F32" s="116"/>
      <c r="G32" s="22" t="str">
        <f t="shared" si="1"/>
        <v/>
      </c>
      <c r="H32" s="35" t="str">
        <f t="shared" si="2"/>
        <v/>
      </c>
      <c r="I32" s="35" t="str">
        <f t="shared" si="3"/>
        <v/>
      </c>
      <c r="J32" s="22" t="str">
        <f t="shared" si="4"/>
        <v/>
      </c>
      <c r="K32" s="22" t="str">
        <f t="shared" si="5"/>
        <v/>
      </c>
      <c r="L32" s="22" t="str">
        <f t="shared" si="0"/>
        <v/>
      </c>
      <c r="M32" s="22" t="str">
        <f t="shared" si="6"/>
        <v/>
      </c>
    </row>
    <row r="33" spans="3:13" ht="18" customHeight="1">
      <c r="C33" s="145"/>
      <c r="D33" s="142"/>
      <c r="E33" s="108"/>
      <c r="F33" s="116"/>
      <c r="G33" s="22" t="str">
        <f t="shared" si="1"/>
        <v/>
      </c>
      <c r="H33" s="35" t="str">
        <f t="shared" si="2"/>
        <v/>
      </c>
      <c r="I33" s="35" t="str">
        <f t="shared" si="3"/>
        <v/>
      </c>
      <c r="J33" s="22" t="str">
        <f t="shared" si="4"/>
        <v/>
      </c>
      <c r="K33" s="22" t="str">
        <f t="shared" si="5"/>
        <v/>
      </c>
      <c r="L33" s="22" t="str">
        <f t="shared" si="0"/>
        <v/>
      </c>
      <c r="M33" s="22" t="str">
        <f t="shared" si="6"/>
        <v/>
      </c>
    </row>
    <row r="34" spans="3:13" ht="18" customHeight="1">
      <c r="C34" s="145"/>
      <c r="D34" s="142"/>
      <c r="E34" s="108"/>
      <c r="F34" s="116"/>
      <c r="G34" s="22" t="str">
        <f t="shared" si="1"/>
        <v/>
      </c>
      <c r="H34" s="35" t="str">
        <f t="shared" si="2"/>
        <v/>
      </c>
      <c r="I34" s="35" t="str">
        <f t="shared" si="3"/>
        <v/>
      </c>
      <c r="J34" s="22" t="str">
        <f t="shared" si="4"/>
        <v/>
      </c>
      <c r="K34" s="22" t="str">
        <f t="shared" si="5"/>
        <v/>
      </c>
      <c r="L34" s="22" t="str">
        <f t="shared" si="0"/>
        <v/>
      </c>
      <c r="M34" s="22" t="str">
        <f t="shared" si="6"/>
        <v/>
      </c>
    </row>
    <row r="35" spans="3:13" ht="18" customHeight="1">
      <c r="C35" s="145"/>
      <c r="D35" s="142"/>
      <c r="E35" s="108"/>
      <c r="F35" s="116"/>
      <c r="G35" s="22" t="str">
        <f t="shared" si="1"/>
        <v/>
      </c>
      <c r="H35" s="35" t="str">
        <f t="shared" si="2"/>
        <v/>
      </c>
      <c r="I35" s="35" t="str">
        <f t="shared" si="3"/>
        <v/>
      </c>
      <c r="J35" s="22" t="str">
        <f t="shared" si="4"/>
        <v/>
      </c>
      <c r="K35" s="22" t="str">
        <f t="shared" si="5"/>
        <v/>
      </c>
      <c r="L35" s="22" t="str">
        <f t="shared" si="0"/>
        <v/>
      </c>
      <c r="M35" s="22" t="str">
        <f t="shared" si="6"/>
        <v/>
      </c>
    </row>
    <row r="36" spans="3:13" ht="18" customHeight="1">
      <c r="C36" s="145"/>
      <c r="D36" s="142"/>
      <c r="E36" s="108"/>
      <c r="F36" s="116"/>
      <c r="G36" s="22" t="str">
        <f t="shared" si="1"/>
        <v/>
      </c>
      <c r="H36" s="35" t="str">
        <f t="shared" si="2"/>
        <v/>
      </c>
      <c r="I36" s="35" t="str">
        <f t="shared" si="3"/>
        <v/>
      </c>
      <c r="J36" s="22" t="str">
        <f t="shared" si="4"/>
        <v/>
      </c>
      <c r="K36" s="22" t="str">
        <f t="shared" si="5"/>
        <v/>
      </c>
      <c r="L36" s="22" t="str">
        <f t="shared" si="0"/>
        <v/>
      </c>
      <c r="M36" s="22" t="str">
        <f t="shared" si="6"/>
        <v/>
      </c>
    </row>
    <row r="37" spans="3:13" ht="18" customHeight="1">
      <c r="C37" s="145"/>
      <c r="D37" s="142"/>
      <c r="E37" s="108"/>
      <c r="F37" s="116"/>
      <c r="G37" s="22" t="str">
        <f t="shared" si="1"/>
        <v/>
      </c>
      <c r="H37" s="35" t="str">
        <f t="shared" si="2"/>
        <v/>
      </c>
      <c r="I37" s="35" t="str">
        <f t="shared" si="3"/>
        <v/>
      </c>
      <c r="J37" s="22" t="str">
        <f t="shared" si="4"/>
        <v/>
      </c>
      <c r="K37" s="22" t="str">
        <f t="shared" si="5"/>
        <v/>
      </c>
      <c r="L37" s="22" t="str">
        <f t="shared" si="0"/>
        <v/>
      </c>
      <c r="M37" s="22" t="str">
        <f t="shared" si="6"/>
        <v/>
      </c>
    </row>
    <row r="38" spans="3:13" ht="18" customHeight="1">
      <c r="C38" s="145"/>
      <c r="D38" s="142"/>
      <c r="E38" s="108"/>
      <c r="F38" s="116"/>
      <c r="G38" s="22" t="str">
        <f t="shared" si="1"/>
        <v/>
      </c>
      <c r="H38" s="35" t="str">
        <f t="shared" si="2"/>
        <v/>
      </c>
      <c r="I38" s="35" t="str">
        <f t="shared" si="3"/>
        <v/>
      </c>
      <c r="J38" s="22" t="str">
        <f t="shared" si="4"/>
        <v/>
      </c>
      <c r="K38" s="22" t="str">
        <f t="shared" si="5"/>
        <v/>
      </c>
      <c r="L38" s="22" t="str">
        <f t="shared" si="0"/>
        <v/>
      </c>
      <c r="M38" s="22" t="str">
        <f t="shared" si="6"/>
        <v/>
      </c>
    </row>
    <row r="39" spans="3:13" ht="18" customHeight="1">
      <c r="C39" s="145"/>
      <c r="D39" s="142"/>
      <c r="E39" s="108"/>
      <c r="F39" s="116"/>
      <c r="G39" s="22" t="str">
        <f t="shared" si="1"/>
        <v/>
      </c>
      <c r="H39" s="35" t="str">
        <f t="shared" si="2"/>
        <v/>
      </c>
      <c r="I39" s="35" t="str">
        <f t="shared" si="3"/>
        <v/>
      </c>
      <c r="J39" s="22" t="str">
        <f t="shared" si="4"/>
        <v/>
      </c>
      <c r="K39" s="22" t="str">
        <f t="shared" si="5"/>
        <v/>
      </c>
      <c r="L39" s="22" t="str">
        <f t="shared" si="0"/>
        <v/>
      </c>
      <c r="M39" s="22" t="str">
        <f t="shared" si="6"/>
        <v/>
      </c>
    </row>
    <row r="40" spans="3:13" ht="18" customHeight="1">
      <c r="C40" s="145"/>
      <c r="D40" s="142"/>
      <c r="E40" s="108"/>
      <c r="F40" s="116"/>
      <c r="G40" s="22" t="str">
        <f t="shared" si="1"/>
        <v/>
      </c>
      <c r="H40" s="35" t="str">
        <f t="shared" si="2"/>
        <v/>
      </c>
      <c r="I40" s="35" t="str">
        <f t="shared" si="3"/>
        <v/>
      </c>
      <c r="J40" s="22" t="str">
        <f t="shared" si="4"/>
        <v/>
      </c>
      <c r="K40" s="22" t="str">
        <f t="shared" si="5"/>
        <v/>
      </c>
      <c r="L40" s="22" t="str">
        <f t="shared" si="0"/>
        <v/>
      </c>
      <c r="M40" s="22" t="str">
        <f t="shared" si="6"/>
        <v/>
      </c>
    </row>
    <row r="41" spans="3:13" ht="18" customHeight="1">
      <c r="C41" s="145"/>
      <c r="D41" s="142"/>
      <c r="E41" s="108"/>
      <c r="F41" s="116"/>
      <c r="G41" s="22" t="str">
        <f t="shared" si="1"/>
        <v/>
      </c>
      <c r="H41" s="35" t="str">
        <f t="shared" si="2"/>
        <v/>
      </c>
      <c r="I41" s="35" t="str">
        <f t="shared" si="3"/>
        <v/>
      </c>
      <c r="J41" s="22" t="str">
        <f t="shared" si="4"/>
        <v/>
      </c>
      <c r="K41" s="22" t="str">
        <f t="shared" si="5"/>
        <v/>
      </c>
      <c r="L41" s="22" t="str">
        <f t="shared" si="0"/>
        <v/>
      </c>
      <c r="M41" s="22" t="str">
        <f t="shared" si="6"/>
        <v/>
      </c>
    </row>
    <row r="42" spans="3:13" ht="18" customHeight="1">
      <c r="C42" s="145"/>
      <c r="D42" s="142"/>
      <c r="E42" s="108"/>
      <c r="F42" s="116"/>
      <c r="G42" s="22" t="str">
        <f t="shared" si="1"/>
        <v/>
      </c>
      <c r="H42" s="35" t="str">
        <f t="shared" si="2"/>
        <v/>
      </c>
      <c r="I42" s="35" t="str">
        <f t="shared" si="3"/>
        <v/>
      </c>
      <c r="J42" s="22" t="str">
        <f t="shared" si="4"/>
        <v/>
      </c>
      <c r="K42" s="22" t="str">
        <f t="shared" si="5"/>
        <v/>
      </c>
      <c r="L42" s="22" t="str">
        <f t="shared" si="0"/>
        <v/>
      </c>
      <c r="M42" s="22" t="str">
        <f t="shared" si="6"/>
        <v/>
      </c>
    </row>
    <row r="43" spans="3:13" ht="18" customHeight="1">
      <c r="C43" s="145"/>
      <c r="D43" s="142"/>
      <c r="E43" s="108"/>
      <c r="F43" s="116"/>
      <c r="G43" s="22" t="str">
        <f t="shared" si="1"/>
        <v/>
      </c>
      <c r="H43" s="35" t="str">
        <f t="shared" si="2"/>
        <v/>
      </c>
      <c r="I43" s="35" t="str">
        <f t="shared" si="3"/>
        <v/>
      </c>
      <c r="J43" s="22" t="str">
        <f t="shared" si="4"/>
        <v/>
      </c>
      <c r="K43" s="22" t="str">
        <f t="shared" si="5"/>
        <v/>
      </c>
      <c r="L43" s="22" t="str">
        <f t="shared" si="0"/>
        <v/>
      </c>
      <c r="M43" s="22" t="str">
        <f t="shared" si="6"/>
        <v/>
      </c>
    </row>
    <row r="44" spans="3:13" ht="18" customHeight="1">
      <c r="C44" s="145"/>
      <c r="D44" s="142"/>
      <c r="E44" s="108"/>
      <c r="F44" s="116"/>
      <c r="G44" s="22" t="str">
        <f t="shared" si="1"/>
        <v/>
      </c>
      <c r="H44" s="35" t="str">
        <f t="shared" si="2"/>
        <v/>
      </c>
      <c r="I44" s="35" t="str">
        <f t="shared" si="3"/>
        <v/>
      </c>
      <c r="J44" s="22" t="str">
        <f t="shared" si="4"/>
        <v/>
      </c>
      <c r="K44" s="22" t="str">
        <f t="shared" si="5"/>
        <v/>
      </c>
      <c r="L44" s="22" t="str">
        <f t="shared" si="0"/>
        <v/>
      </c>
      <c r="M44" s="22" t="str">
        <f t="shared" si="6"/>
        <v/>
      </c>
    </row>
    <row r="45" spans="3:13" ht="18" customHeight="1">
      <c r="C45" s="145"/>
      <c r="D45" s="142"/>
      <c r="E45" s="108"/>
      <c r="F45" s="116"/>
      <c r="G45" s="22" t="str">
        <f t="shared" si="1"/>
        <v/>
      </c>
      <c r="H45" s="35" t="str">
        <f t="shared" si="2"/>
        <v/>
      </c>
      <c r="I45" s="35" t="str">
        <f t="shared" si="3"/>
        <v/>
      </c>
      <c r="J45" s="22" t="str">
        <f t="shared" si="4"/>
        <v/>
      </c>
      <c r="K45" s="22" t="str">
        <f t="shared" si="5"/>
        <v/>
      </c>
      <c r="L45" s="22" t="str">
        <f t="shared" si="0"/>
        <v/>
      </c>
      <c r="M45" s="22" t="str">
        <f t="shared" si="6"/>
        <v/>
      </c>
    </row>
    <row r="46" spans="3:13" ht="18" customHeight="1">
      <c r="C46" s="145"/>
      <c r="D46" s="142"/>
      <c r="E46" s="108"/>
      <c r="F46" s="116"/>
      <c r="G46" s="22" t="str">
        <f t="shared" si="1"/>
        <v/>
      </c>
      <c r="H46" s="35" t="str">
        <f t="shared" si="2"/>
        <v/>
      </c>
      <c r="I46" s="35" t="str">
        <f t="shared" si="3"/>
        <v/>
      </c>
      <c r="J46" s="22" t="str">
        <f t="shared" si="4"/>
        <v/>
      </c>
      <c r="K46" s="22" t="str">
        <f t="shared" si="5"/>
        <v/>
      </c>
      <c r="L46" s="22" t="str">
        <f t="shared" si="0"/>
        <v/>
      </c>
      <c r="M46" s="22" t="str">
        <f t="shared" si="6"/>
        <v/>
      </c>
    </row>
    <row r="47" spans="3:13" ht="18" customHeight="1">
      <c r="C47" s="145"/>
      <c r="D47" s="142"/>
      <c r="E47" s="108"/>
      <c r="F47" s="116"/>
      <c r="G47" s="22" t="str">
        <f t="shared" si="1"/>
        <v/>
      </c>
      <c r="H47" s="35" t="str">
        <f t="shared" si="2"/>
        <v/>
      </c>
      <c r="I47" s="35" t="str">
        <f t="shared" si="3"/>
        <v/>
      </c>
      <c r="J47" s="22" t="str">
        <f t="shared" si="4"/>
        <v/>
      </c>
      <c r="K47" s="22" t="str">
        <f t="shared" si="5"/>
        <v/>
      </c>
      <c r="L47" s="22" t="str">
        <f t="shared" si="0"/>
        <v/>
      </c>
      <c r="M47" s="22" t="str">
        <f t="shared" si="6"/>
        <v/>
      </c>
    </row>
    <row r="48" spans="3:13" ht="18" customHeight="1">
      <c r="C48" s="145"/>
      <c r="D48" s="142"/>
      <c r="E48" s="108"/>
      <c r="F48" s="116"/>
      <c r="G48" s="22" t="str">
        <f t="shared" si="1"/>
        <v/>
      </c>
      <c r="H48" s="35" t="str">
        <f t="shared" si="2"/>
        <v/>
      </c>
      <c r="I48" s="35" t="str">
        <f t="shared" si="3"/>
        <v/>
      </c>
      <c r="J48" s="22" t="str">
        <f t="shared" si="4"/>
        <v/>
      </c>
      <c r="K48" s="22" t="str">
        <f t="shared" si="5"/>
        <v/>
      </c>
      <c r="L48" s="22" t="str">
        <f t="shared" si="0"/>
        <v/>
      </c>
      <c r="M48" s="22" t="str">
        <f t="shared" si="6"/>
        <v/>
      </c>
    </row>
    <row r="49" spans="3:13" ht="18" customHeight="1">
      <c r="C49" s="145"/>
      <c r="D49" s="142"/>
      <c r="E49" s="108"/>
      <c r="F49" s="116"/>
      <c r="G49" s="22" t="str">
        <f t="shared" si="1"/>
        <v/>
      </c>
      <c r="H49" s="35" t="str">
        <f t="shared" si="2"/>
        <v/>
      </c>
      <c r="I49" s="35" t="str">
        <f t="shared" si="3"/>
        <v/>
      </c>
      <c r="J49" s="22" t="str">
        <f t="shared" si="4"/>
        <v/>
      </c>
      <c r="K49" s="22" t="str">
        <f t="shared" si="5"/>
        <v/>
      </c>
      <c r="L49" s="22" t="str">
        <f t="shared" si="0"/>
        <v/>
      </c>
      <c r="M49" s="22" t="str">
        <f t="shared" si="6"/>
        <v/>
      </c>
    </row>
    <row r="50" spans="3:13" ht="18" customHeight="1">
      <c r="C50" s="145"/>
      <c r="D50" s="142"/>
      <c r="E50" s="108"/>
      <c r="F50" s="116"/>
      <c r="G50" s="22" t="str">
        <f t="shared" si="1"/>
        <v/>
      </c>
      <c r="H50" s="35" t="str">
        <f t="shared" si="2"/>
        <v/>
      </c>
      <c r="I50" s="35" t="str">
        <f t="shared" si="3"/>
        <v/>
      </c>
      <c r="J50" s="22" t="str">
        <f t="shared" si="4"/>
        <v/>
      </c>
      <c r="K50" s="22" t="str">
        <f t="shared" si="5"/>
        <v/>
      </c>
      <c r="L50" s="22" t="str">
        <f t="shared" si="0"/>
        <v/>
      </c>
      <c r="M50" s="22" t="str">
        <f t="shared" si="6"/>
        <v/>
      </c>
    </row>
    <row r="51" spans="3:13" ht="18" customHeight="1">
      <c r="C51" s="145"/>
      <c r="D51" s="142"/>
      <c r="E51" s="108"/>
      <c r="F51" s="116"/>
      <c r="G51" s="22" t="str">
        <f t="shared" si="1"/>
        <v/>
      </c>
      <c r="H51" s="35" t="str">
        <f t="shared" si="2"/>
        <v/>
      </c>
      <c r="I51" s="35" t="str">
        <f t="shared" si="3"/>
        <v/>
      </c>
      <c r="J51" s="22" t="str">
        <f t="shared" si="4"/>
        <v/>
      </c>
      <c r="K51" s="22" t="str">
        <f t="shared" si="5"/>
        <v/>
      </c>
      <c r="L51" s="22" t="str">
        <f t="shared" si="0"/>
        <v/>
      </c>
      <c r="M51" s="22" t="str">
        <f t="shared" si="6"/>
        <v/>
      </c>
    </row>
    <row r="52" spans="3:13" ht="18" customHeight="1">
      <c r="C52" s="145"/>
      <c r="D52" s="142"/>
      <c r="E52" s="108"/>
      <c r="F52" s="116"/>
      <c r="G52" s="22" t="str">
        <f t="shared" si="1"/>
        <v/>
      </c>
      <c r="H52" s="35" t="str">
        <f t="shared" si="2"/>
        <v/>
      </c>
      <c r="I52" s="35" t="str">
        <f t="shared" si="3"/>
        <v/>
      </c>
      <c r="J52" s="22" t="str">
        <f t="shared" si="4"/>
        <v/>
      </c>
      <c r="K52" s="22" t="str">
        <f t="shared" si="5"/>
        <v/>
      </c>
      <c r="L52" s="22" t="str">
        <f t="shared" si="0"/>
        <v/>
      </c>
      <c r="M52" s="22" t="str">
        <f t="shared" si="6"/>
        <v/>
      </c>
    </row>
    <row r="53" spans="3:13" ht="18" customHeight="1">
      <c r="C53" s="145"/>
      <c r="D53" s="142"/>
      <c r="E53" s="108"/>
      <c r="F53" s="116"/>
      <c r="G53" s="22" t="str">
        <f t="shared" si="1"/>
        <v/>
      </c>
      <c r="H53" s="35" t="str">
        <f t="shared" si="2"/>
        <v/>
      </c>
      <c r="I53" s="35" t="str">
        <f t="shared" si="3"/>
        <v/>
      </c>
      <c r="J53" s="22" t="str">
        <f t="shared" si="4"/>
        <v/>
      </c>
      <c r="K53" s="22" t="str">
        <f t="shared" si="5"/>
        <v/>
      </c>
      <c r="L53" s="22" t="str">
        <f t="shared" si="0"/>
        <v/>
      </c>
      <c r="M53" s="22" t="str">
        <f t="shared" si="6"/>
        <v/>
      </c>
    </row>
    <row r="54" spans="3:13" ht="18" customHeight="1">
      <c r="C54" s="145"/>
      <c r="D54" s="142"/>
      <c r="E54" s="108"/>
      <c r="F54" s="116"/>
      <c r="G54" s="22" t="str">
        <f t="shared" si="1"/>
        <v/>
      </c>
      <c r="H54" s="35" t="str">
        <f t="shared" si="2"/>
        <v/>
      </c>
      <c r="I54" s="35" t="str">
        <f t="shared" si="3"/>
        <v/>
      </c>
      <c r="J54" s="22" t="str">
        <f t="shared" si="4"/>
        <v/>
      </c>
      <c r="K54" s="22" t="str">
        <f t="shared" si="5"/>
        <v/>
      </c>
      <c r="L54" s="22" t="str">
        <f t="shared" si="0"/>
        <v/>
      </c>
      <c r="M54" s="22" t="str">
        <f t="shared" si="6"/>
        <v/>
      </c>
    </row>
    <row r="55" spans="3:13" ht="18" customHeight="1">
      <c r="C55" s="145"/>
      <c r="D55" s="142"/>
      <c r="E55" s="108"/>
      <c r="F55" s="116"/>
      <c r="G55" s="22" t="str">
        <f t="shared" si="1"/>
        <v/>
      </c>
      <c r="H55" s="35" t="str">
        <f t="shared" si="2"/>
        <v/>
      </c>
      <c r="I55" s="35" t="str">
        <f t="shared" si="3"/>
        <v/>
      </c>
      <c r="J55" s="22" t="str">
        <f t="shared" si="4"/>
        <v/>
      </c>
      <c r="K55" s="22" t="str">
        <f t="shared" si="5"/>
        <v/>
      </c>
      <c r="L55" s="22" t="str">
        <f t="shared" si="0"/>
        <v/>
      </c>
      <c r="M55" s="22" t="str">
        <f t="shared" si="6"/>
        <v/>
      </c>
    </row>
    <row r="56" spans="3:13" ht="18" customHeight="1">
      <c r="C56" s="145"/>
      <c r="D56" s="142"/>
      <c r="E56" s="108"/>
      <c r="F56" s="116"/>
      <c r="G56" s="22" t="str">
        <f t="shared" si="1"/>
        <v/>
      </c>
      <c r="H56" s="35" t="str">
        <f t="shared" si="2"/>
        <v/>
      </c>
      <c r="I56" s="35" t="str">
        <f t="shared" si="3"/>
        <v/>
      </c>
      <c r="J56" s="22" t="str">
        <f t="shared" si="4"/>
        <v/>
      </c>
      <c r="K56" s="22" t="str">
        <f t="shared" si="5"/>
        <v/>
      </c>
      <c r="L56" s="22" t="str">
        <f t="shared" si="0"/>
        <v/>
      </c>
      <c r="M56" s="22" t="str">
        <f t="shared" si="6"/>
        <v/>
      </c>
    </row>
    <row r="57" spans="3:13" ht="18" customHeight="1">
      <c r="C57" s="145"/>
      <c r="D57" s="142"/>
      <c r="E57" s="108"/>
      <c r="F57" s="116"/>
      <c r="G57" s="22" t="str">
        <f t="shared" si="1"/>
        <v/>
      </c>
      <c r="H57" s="35" t="str">
        <f t="shared" si="2"/>
        <v/>
      </c>
      <c r="I57" s="35" t="str">
        <f t="shared" si="3"/>
        <v/>
      </c>
      <c r="J57" s="22" t="str">
        <f t="shared" si="4"/>
        <v/>
      </c>
      <c r="K57" s="22" t="str">
        <f t="shared" si="5"/>
        <v/>
      </c>
      <c r="L57" s="22" t="str">
        <f t="shared" si="0"/>
        <v/>
      </c>
      <c r="M57" s="22" t="str">
        <f t="shared" si="6"/>
        <v/>
      </c>
    </row>
    <row r="58" spans="3:13" ht="18" customHeight="1">
      <c r="C58" s="145"/>
      <c r="D58" s="142"/>
      <c r="E58" s="108"/>
      <c r="F58" s="116"/>
      <c r="G58" s="22" t="str">
        <f t="shared" si="1"/>
        <v/>
      </c>
      <c r="H58" s="35" t="str">
        <f t="shared" si="2"/>
        <v/>
      </c>
      <c r="I58" s="35" t="str">
        <f t="shared" si="3"/>
        <v/>
      </c>
      <c r="J58" s="22" t="str">
        <f t="shared" si="4"/>
        <v/>
      </c>
      <c r="K58" s="22" t="str">
        <f t="shared" si="5"/>
        <v/>
      </c>
      <c r="L58" s="22" t="str">
        <f t="shared" si="0"/>
        <v/>
      </c>
      <c r="M58" s="22" t="str">
        <f t="shared" si="6"/>
        <v/>
      </c>
    </row>
    <row r="59" spans="3:13" ht="18" customHeight="1">
      <c r="C59" s="145"/>
      <c r="D59" s="142"/>
      <c r="E59" s="108"/>
      <c r="F59" s="116"/>
      <c r="G59" s="22" t="str">
        <f t="shared" si="1"/>
        <v/>
      </c>
      <c r="H59" s="35" t="str">
        <f t="shared" si="2"/>
        <v/>
      </c>
      <c r="I59" s="35" t="str">
        <f t="shared" si="3"/>
        <v/>
      </c>
      <c r="J59" s="22" t="str">
        <f t="shared" si="4"/>
        <v/>
      </c>
      <c r="K59" s="22" t="str">
        <f t="shared" si="5"/>
        <v/>
      </c>
      <c r="L59" s="22" t="str">
        <f t="shared" si="0"/>
        <v/>
      </c>
      <c r="M59" s="22" t="str">
        <f t="shared" si="6"/>
        <v/>
      </c>
    </row>
    <row r="60" spans="3:13" ht="18" customHeight="1">
      <c r="C60" s="145"/>
      <c r="D60" s="142"/>
      <c r="E60" s="108"/>
      <c r="F60" s="116"/>
      <c r="G60" s="22" t="str">
        <f t="shared" si="1"/>
        <v/>
      </c>
      <c r="H60" s="35" t="str">
        <f t="shared" si="2"/>
        <v/>
      </c>
      <c r="I60" s="35" t="str">
        <f t="shared" si="3"/>
        <v/>
      </c>
      <c r="J60" s="22" t="str">
        <f t="shared" si="4"/>
        <v/>
      </c>
      <c r="K60" s="22" t="str">
        <f t="shared" si="5"/>
        <v/>
      </c>
      <c r="L60" s="22" t="str">
        <f t="shared" si="0"/>
        <v/>
      </c>
      <c r="M60" s="22" t="str">
        <f t="shared" si="6"/>
        <v/>
      </c>
    </row>
    <row r="61" spans="3:13" ht="18" customHeight="1">
      <c r="C61" s="145"/>
      <c r="D61" s="142"/>
      <c r="E61" s="108"/>
      <c r="F61" s="116"/>
      <c r="G61" s="22" t="str">
        <f t="shared" si="1"/>
        <v/>
      </c>
      <c r="H61" s="35" t="str">
        <f t="shared" si="2"/>
        <v/>
      </c>
      <c r="I61" s="35" t="str">
        <f t="shared" si="3"/>
        <v/>
      </c>
      <c r="J61" s="22" t="str">
        <f t="shared" si="4"/>
        <v/>
      </c>
      <c r="K61" s="22" t="str">
        <f t="shared" si="5"/>
        <v/>
      </c>
      <c r="L61" s="22" t="str">
        <f t="shared" si="0"/>
        <v/>
      </c>
      <c r="M61" s="22" t="str">
        <f t="shared" si="6"/>
        <v/>
      </c>
    </row>
    <row r="62" spans="3:13" ht="18" customHeight="1">
      <c r="C62" s="145"/>
      <c r="D62" s="142"/>
      <c r="E62" s="108"/>
      <c r="F62" s="116"/>
      <c r="G62" s="22" t="str">
        <f t="shared" si="1"/>
        <v/>
      </c>
      <c r="H62" s="35" t="str">
        <f t="shared" si="2"/>
        <v/>
      </c>
      <c r="I62" s="35" t="str">
        <f t="shared" si="3"/>
        <v/>
      </c>
      <c r="J62" s="22" t="str">
        <f t="shared" si="4"/>
        <v/>
      </c>
      <c r="K62" s="22" t="str">
        <f t="shared" si="5"/>
        <v/>
      </c>
      <c r="L62" s="22" t="str">
        <f t="shared" si="0"/>
        <v/>
      </c>
      <c r="M62" s="22" t="str">
        <f t="shared" si="6"/>
        <v/>
      </c>
    </row>
    <row r="63" spans="3:13" ht="18" customHeight="1">
      <c r="C63" s="145"/>
      <c r="D63" s="142"/>
      <c r="E63" s="108"/>
      <c r="F63" s="116"/>
      <c r="G63" s="22" t="str">
        <f t="shared" si="1"/>
        <v/>
      </c>
      <c r="H63" s="35" t="str">
        <f t="shared" si="2"/>
        <v/>
      </c>
      <c r="I63" s="35" t="str">
        <f t="shared" si="3"/>
        <v/>
      </c>
      <c r="J63" s="22" t="str">
        <f t="shared" si="4"/>
        <v/>
      </c>
      <c r="K63" s="22" t="str">
        <f t="shared" si="5"/>
        <v/>
      </c>
      <c r="L63" s="22" t="str">
        <f t="shared" si="0"/>
        <v/>
      </c>
      <c r="M63" s="22" t="str">
        <f t="shared" si="6"/>
        <v/>
      </c>
    </row>
    <row r="64" spans="3:13" ht="18" customHeight="1">
      <c r="C64" s="145"/>
      <c r="D64" s="142"/>
      <c r="E64" s="108"/>
      <c r="F64" s="116"/>
      <c r="G64" s="22" t="str">
        <f t="shared" si="1"/>
        <v/>
      </c>
      <c r="H64" s="35" t="str">
        <f t="shared" si="2"/>
        <v/>
      </c>
      <c r="I64" s="35" t="str">
        <f t="shared" si="3"/>
        <v/>
      </c>
      <c r="J64" s="22" t="str">
        <f t="shared" si="4"/>
        <v/>
      </c>
      <c r="K64" s="22" t="str">
        <f t="shared" si="5"/>
        <v/>
      </c>
      <c r="L64" s="22" t="str">
        <f t="shared" si="0"/>
        <v/>
      </c>
      <c r="M64" s="22" t="str">
        <f t="shared" si="6"/>
        <v/>
      </c>
    </row>
    <row r="65" spans="3:13" ht="18" customHeight="1">
      <c r="C65" s="145"/>
      <c r="D65" s="142"/>
      <c r="E65" s="108"/>
      <c r="F65" s="116"/>
      <c r="G65" s="22" t="str">
        <f t="shared" si="1"/>
        <v/>
      </c>
      <c r="H65" s="35" t="str">
        <f t="shared" si="2"/>
        <v/>
      </c>
      <c r="I65" s="35" t="str">
        <f t="shared" si="3"/>
        <v/>
      </c>
      <c r="J65" s="22" t="str">
        <f t="shared" si="4"/>
        <v/>
      </c>
      <c r="K65" s="22" t="str">
        <f t="shared" si="5"/>
        <v/>
      </c>
      <c r="L65" s="22" t="str">
        <f t="shared" si="0"/>
        <v/>
      </c>
      <c r="M65" s="22" t="str">
        <f t="shared" si="6"/>
        <v/>
      </c>
    </row>
    <row r="66" spans="3:13" ht="18" customHeight="1">
      <c r="C66" s="145"/>
      <c r="D66" s="142"/>
      <c r="E66" s="108"/>
      <c r="F66" s="116"/>
      <c r="G66" s="22" t="str">
        <f t="shared" si="1"/>
        <v/>
      </c>
      <c r="H66" s="35" t="str">
        <f t="shared" si="2"/>
        <v/>
      </c>
      <c r="I66" s="35" t="str">
        <f t="shared" si="3"/>
        <v/>
      </c>
      <c r="J66" s="22" t="str">
        <f t="shared" si="4"/>
        <v/>
      </c>
      <c r="K66" s="22" t="str">
        <f t="shared" si="5"/>
        <v/>
      </c>
      <c r="L66" s="22" t="str">
        <f t="shared" si="0"/>
        <v/>
      </c>
      <c r="M66" s="22" t="str">
        <f t="shared" si="6"/>
        <v/>
      </c>
    </row>
    <row r="67" spans="3:13" ht="18" customHeight="1">
      <c r="C67" s="145"/>
      <c r="D67" s="142"/>
      <c r="E67" s="108"/>
      <c r="F67" s="116"/>
      <c r="G67" s="22" t="str">
        <f t="shared" si="1"/>
        <v/>
      </c>
      <c r="H67" s="35" t="str">
        <f t="shared" si="2"/>
        <v/>
      </c>
      <c r="I67" s="35" t="str">
        <f t="shared" si="3"/>
        <v/>
      </c>
      <c r="J67" s="22" t="str">
        <f t="shared" si="4"/>
        <v/>
      </c>
      <c r="K67" s="22" t="str">
        <f t="shared" si="5"/>
        <v/>
      </c>
      <c r="L67" s="22" t="str">
        <f t="shared" si="0"/>
        <v/>
      </c>
      <c r="M67" s="22" t="str">
        <f t="shared" si="6"/>
        <v/>
      </c>
    </row>
    <row r="68" spans="3:13" ht="18" customHeight="1">
      <c r="C68" s="145"/>
      <c r="D68" s="142"/>
      <c r="E68" s="108"/>
      <c r="F68" s="116"/>
      <c r="G68" s="22" t="str">
        <f t="shared" si="1"/>
        <v/>
      </c>
      <c r="H68" s="35" t="str">
        <f t="shared" si="2"/>
        <v/>
      </c>
      <c r="I68" s="35" t="str">
        <f t="shared" si="3"/>
        <v/>
      </c>
      <c r="J68" s="22" t="str">
        <f t="shared" si="4"/>
        <v/>
      </c>
      <c r="K68" s="22" t="str">
        <f t="shared" si="5"/>
        <v/>
      </c>
      <c r="L68" s="22" t="str">
        <f t="shared" si="0"/>
        <v/>
      </c>
      <c r="M68" s="22" t="str">
        <f t="shared" si="6"/>
        <v/>
      </c>
    </row>
    <row r="69" spans="3:13" ht="18" customHeight="1">
      <c r="C69" s="145"/>
      <c r="D69" s="142"/>
      <c r="E69" s="108"/>
      <c r="F69" s="116"/>
      <c r="G69" s="22" t="str">
        <f t="shared" si="1"/>
        <v/>
      </c>
      <c r="H69" s="35" t="str">
        <f t="shared" si="2"/>
        <v/>
      </c>
      <c r="I69" s="35" t="str">
        <f t="shared" si="3"/>
        <v/>
      </c>
      <c r="J69" s="22" t="str">
        <f t="shared" si="4"/>
        <v/>
      </c>
      <c r="K69" s="22" t="str">
        <f t="shared" si="5"/>
        <v/>
      </c>
      <c r="L69" s="22" t="str">
        <f t="shared" si="0"/>
        <v/>
      </c>
      <c r="M69" s="22" t="str">
        <f t="shared" si="6"/>
        <v/>
      </c>
    </row>
    <row r="70" spans="3:13" ht="18" customHeight="1">
      <c r="C70" s="145"/>
      <c r="D70" s="142"/>
      <c r="E70" s="108"/>
      <c r="F70" s="116"/>
      <c r="G70" s="22" t="str">
        <f t="shared" si="1"/>
        <v/>
      </c>
      <c r="H70" s="35" t="str">
        <f t="shared" si="2"/>
        <v/>
      </c>
      <c r="I70" s="35" t="str">
        <f t="shared" si="3"/>
        <v/>
      </c>
      <c r="J70" s="22" t="str">
        <f t="shared" si="4"/>
        <v/>
      </c>
      <c r="K70" s="22" t="str">
        <f t="shared" si="5"/>
        <v/>
      </c>
      <c r="L70" s="22" t="str">
        <f t="shared" si="0"/>
        <v/>
      </c>
      <c r="M70" s="22" t="str">
        <f t="shared" si="6"/>
        <v/>
      </c>
    </row>
    <row r="71" spans="3:13" ht="18" customHeight="1">
      <c r="C71" s="145"/>
      <c r="D71" s="142"/>
      <c r="E71" s="108"/>
      <c r="F71" s="116"/>
      <c r="G71" s="22" t="str">
        <f t="shared" si="1"/>
        <v/>
      </c>
      <c r="H71" s="35" t="str">
        <f t="shared" si="2"/>
        <v/>
      </c>
      <c r="I71" s="35" t="str">
        <f t="shared" si="3"/>
        <v/>
      </c>
      <c r="J71" s="22" t="str">
        <f t="shared" si="4"/>
        <v/>
      </c>
      <c r="K71" s="22" t="str">
        <f t="shared" si="5"/>
        <v/>
      </c>
      <c r="L71" s="22" t="str">
        <f t="shared" si="0"/>
        <v/>
      </c>
      <c r="M71" s="22" t="str">
        <f t="shared" si="6"/>
        <v/>
      </c>
    </row>
    <row r="72" spans="3:13" ht="18" customHeight="1">
      <c r="C72" s="145"/>
      <c r="D72" s="142"/>
      <c r="E72" s="108"/>
      <c r="F72" s="116"/>
      <c r="G72" s="22" t="str">
        <f t="shared" si="1"/>
        <v/>
      </c>
      <c r="H72" s="35" t="str">
        <f t="shared" si="2"/>
        <v/>
      </c>
      <c r="I72" s="35" t="str">
        <f t="shared" si="3"/>
        <v/>
      </c>
      <c r="J72" s="22" t="str">
        <f t="shared" si="4"/>
        <v/>
      </c>
      <c r="K72" s="22" t="str">
        <f t="shared" si="5"/>
        <v/>
      </c>
      <c r="L72" s="22" t="str">
        <f t="shared" si="0"/>
        <v/>
      </c>
      <c r="M72" s="22" t="str">
        <f t="shared" si="6"/>
        <v/>
      </c>
    </row>
    <row r="73" spans="3:13" ht="18" customHeight="1">
      <c r="C73" s="145"/>
      <c r="D73" s="142"/>
      <c r="E73" s="108"/>
      <c r="F73" s="116"/>
      <c r="G73" s="22" t="str">
        <f t="shared" si="1"/>
        <v/>
      </c>
      <c r="H73" s="35" t="str">
        <f t="shared" si="2"/>
        <v/>
      </c>
      <c r="I73" s="35" t="str">
        <f t="shared" si="3"/>
        <v/>
      </c>
      <c r="J73" s="22" t="str">
        <f t="shared" si="4"/>
        <v/>
      </c>
      <c r="K73" s="22" t="str">
        <f t="shared" si="5"/>
        <v/>
      </c>
      <c r="L73" s="22" t="str">
        <f t="shared" si="0"/>
        <v/>
      </c>
      <c r="M73" s="22" t="str">
        <f t="shared" si="6"/>
        <v/>
      </c>
    </row>
    <row r="74" spans="3:13" ht="18" customHeight="1">
      <c r="C74" s="145"/>
      <c r="D74" s="142"/>
      <c r="E74" s="108"/>
      <c r="F74" s="116"/>
      <c r="G74" s="22" t="str">
        <f t="shared" si="1"/>
        <v/>
      </c>
      <c r="H74" s="35" t="str">
        <f t="shared" si="2"/>
        <v/>
      </c>
      <c r="I74" s="35" t="str">
        <f t="shared" si="3"/>
        <v/>
      </c>
      <c r="J74" s="22" t="str">
        <f t="shared" si="4"/>
        <v/>
      </c>
      <c r="K74" s="22" t="str">
        <f t="shared" si="5"/>
        <v/>
      </c>
      <c r="L74" s="22" t="str">
        <f t="shared" si="0"/>
        <v/>
      </c>
      <c r="M74" s="22" t="str">
        <f t="shared" si="6"/>
        <v/>
      </c>
    </row>
    <row r="75" spans="3:13" ht="18" customHeight="1">
      <c r="C75" s="145"/>
      <c r="D75" s="142"/>
      <c r="E75" s="108"/>
      <c r="F75" s="116"/>
      <c r="G75" s="22" t="str">
        <f t="shared" si="1"/>
        <v/>
      </c>
      <c r="H75" s="35" t="str">
        <f t="shared" si="2"/>
        <v/>
      </c>
      <c r="I75" s="35" t="str">
        <f t="shared" si="3"/>
        <v/>
      </c>
      <c r="J75" s="22" t="str">
        <f t="shared" si="4"/>
        <v/>
      </c>
      <c r="K75" s="22" t="str">
        <f t="shared" si="5"/>
        <v/>
      </c>
      <c r="L75" s="22" t="str">
        <f t="shared" si="0"/>
        <v/>
      </c>
      <c r="M75" s="22" t="str">
        <f t="shared" si="6"/>
        <v/>
      </c>
    </row>
    <row r="76" spans="3:13" ht="18" customHeight="1">
      <c r="C76" s="145"/>
      <c r="D76" s="142"/>
      <c r="E76" s="108"/>
      <c r="F76" s="116"/>
      <c r="G76" s="22" t="str">
        <f t="shared" si="1"/>
        <v/>
      </c>
      <c r="H76" s="35" t="str">
        <f t="shared" si="2"/>
        <v/>
      </c>
      <c r="I76" s="35" t="str">
        <f t="shared" si="3"/>
        <v/>
      </c>
      <c r="J76" s="22" t="str">
        <f t="shared" si="4"/>
        <v/>
      </c>
      <c r="K76" s="22" t="str">
        <f t="shared" si="5"/>
        <v/>
      </c>
      <c r="L76" s="22" t="str">
        <f t="shared" si="0"/>
        <v/>
      </c>
      <c r="M76" s="22" t="str">
        <f t="shared" si="6"/>
        <v/>
      </c>
    </row>
    <row r="77" spans="3:13" ht="18" customHeight="1">
      <c r="C77" s="145"/>
      <c r="D77" s="142"/>
      <c r="E77" s="108"/>
      <c r="F77" s="116"/>
      <c r="G77" s="22" t="str">
        <f t="shared" si="1"/>
        <v/>
      </c>
      <c r="H77" s="35" t="str">
        <f t="shared" si="2"/>
        <v/>
      </c>
      <c r="I77" s="35" t="str">
        <f t="shared" si="3"/>
        <v/>
      </c>
      <c r="J77" s="22" t="str">
        <f t="shared" si="4"/>
        <v/>
      </c>
      <c r="K77" s="22" t="str">
        <f t="shared" si="5"/>
        <v/>
      </c>
      <c r="L77" s="22" t="str">
        <f t="shared" si="0"/>
        <v/>
      </c>
      <c r="M77" s="22" t="str">
        <f t="shared" si="6"/>
        <v/>
      </c>
    </row>
    <row r="78" spans="3:13" ht="18" customHeight="1">
      <c r="C78" s="145"/>
      <c r="D78" s="142"/>
      <c r="E78" s="108"/>
      <c r="F78" s="116"/>
      <c r="G78" s="22" t="str">
        <f t="shared" si="1"/>
        <v/>
      </c>
      <c r="H78" s="35" t="str">
        <f t="shared" si="2"/>
        <v/>
      </c>
      <c r="I78" s="35" t="str">
        <f t="shared" si="3"/>
        <v/>
      </c>
      <c r="J78" s="22" t="str">
        <f t="shared" si="4"/>
        <v/>
      </c>
      <c r="K78" s="22" t="str">
        <f t="shared" si="5"/>
        <v/>
      </c>
      <c r="L78" s="22" t="str">
        <f t="shared" si="0"/>
        <v/>
      </c>
      <c r="M78" s="22" t="str">
        <f t="shared" si="6"/>
        <v/>
      </c>
    </row>
    <row r="79" spans="3:13" ht="18" customHeight="1">
      <c r="C79" s="145"/>
      <c r="D79" s="142"/>
      <c r="E79" s="108"/>
      <c r="F79" s="116"/>
      <c r="G79" s="22" t="str">
        <f t="shared" si="1"/>
        <v/>
      </c>
      <c r="H79" s="35" t="str">
        <f t="shared" si="2"/>
        <v/>
      </c>
      <c r="I79" s="35" t="str">
        <f t="shared" si="3"/>
        <v/>
      </c>
      <c r="J79" s="22" t="str">
        <f t="shared" si="4"/>
        <v/>
      </c>
      <c r="K79" s="22" t="str">
        <f t="shared" si="5"/>
        <v/>
      </c>
      <c r="L79" s="22" t="str">
        <f t="shared" si="0"/>
        <v/>
      </c>
      <c r="M79" s="22" t="str">
        <f t="shared" si="6"/>
        <v/>
      </c>
    </row>
    <row r="80" spans="3:13" ht="18" customHeight="1">
      <c r="C80" s="145"/>
      <c r="D80" s="142"/>
      <c r="E80" s="108"/>
      <c r="F80" s="116"/>
      <c r="G80" s="22" t="str">
        <f t="shared" si="1"/>
        <v/>
      </c>
      <c r="H80" s="35" t="str">
        <f t="shared" si="2"/>
        <v/>
      </c>
      <c r="I80" s="35" t="str">
        <f t="shared" si="3"/>
        <v/>
      </c>
      <c r="J80" s="22" t="str">
        <f t="shared" si="4"/>
        <v/>
      </c>
      <c r="K80" s="22" t="str">
        <f t="shared" si="5"/>
        <v/>
      </c>
      <c r="L80" s="22" t="str">
        <f t="shared" si="0"/>
        <v/>
      </c>
      <c r="M80" s="22" t="str">
        <f t="shared" si="6"/>
        <v/>
      </c>
    </row>
    <row r="81" spans="3:13" ht="18" customHeight="1">
      <c r="C81" s="145"/>
      <c r="D81" s="142"/>
      <c r="E81" s="108"/>
      <c r="F81" s="116"/>
      <c r="G81" s="22" t="str">
        <f t="shared" si="1"/>
        <v/>
      </c>
      <c r="H81" s="35" t="str">
        <f t="shared" si="2"/>
        <v/>
      </c>
      <c r="I81" s="35" t="str">
        <f t="shared" si="3"/>
        <v/>
      </c>
      <c r="J81" s="22" t="str">
        <f t="shared" si="4"/>
        <v/>
      </c>
      <c r="K81" s="22" t="str">
        <f t="shared" si="5"/>
        <v/>
      </c>
      <c r="L81" s="22" t="str">
        <f t="shared" si="0"/>
        <v/>
      </c>
      <c r="M81" s="22" t="str">
        <f t="shared" si="6"/>
        <v/>
      </c>
    </row>
    <row r="82" spans="3:13" ht="18" customHeight="1">
      <c r="C82" s="145"/>
      <c r="D82" s="142"/>
      <c r="E82" s="108"/>
      <c r="F82" s="116"/>
      <c r="G82" s="22" t="str">
        <f t="shared" si="1"/>
        <v/>
      </c>
      <c r="H82" s="35" t="str">
        <f t="shared" si="2"/>
        <v/>
      </c>
      <c r="I82" s="35" t="str">
        <f t="shared" si="3"/>
        <v/>
      </c>
      <c r="J82" s="22" t="str">
        <f t="shared" si="4"/>
        <v/>
      </c>
      <c r="K82" s="22" t="str">
        <f t="shared" si="5"/>
        <v/>
      </c>
      <c r="L82" s="22" t="str">
        <f t="shared" si="0"/>
        <v/>
      </c>
      <c r="M82" s="22" t="str">
        <f t="shared" si="6"/>
        <v/>
      </c>
    </row>
    <row r="83" spans="3:13" ht="18" customHeight="1">
      <c r="C83" s="145"/>
      <c r="D83" s="142"/>
      <c r="E83" s="108"/>
      <c r="F83" s="116"/>
      <c r="G83" s="22" t="str">
        <f t="shared" si="1"/>
        <v/>
      </c>
      <c r="H83" s="35" t="str">
        <f t="shared" si="2"/>
        <v/>
      </c>
      <c r="I83" s="35" t="str">
        <f t="shared" si="3"/>
        <v/>
      </c>
      <c r="J83" s="22" t="str">
        <f t="shared" si="4"/>
        <v/>
      </c>
      <c r="K83" s="22" t="str">
        <f t="shared" si="5"/>
        <v/>
      </c>
      <c r="L83" s="22" t="str">
        <f t="shared" si="0"/>
        <v/>
      </c>
      <c r="M83" s="22" t="str">
        <f t="shared" si="6"/>
        <v/>
      </c>
    </row>
    <row r="84" spans="3:13" ht="18" customHeight="1">
      <c r="C84" s="145"/>
      <c r="D84" s="142"/>
      <c r="E84" s="108"/>
      <c r="F84" s="116"/>
      <c r="G84" s="22" t="str">
        <f t="shared" si="1"/>
        <v/>
      </c>
      <c r="H84" s="35" t="str">
        <f t="shared" si="2"/>
        <v/>
      </c>
      <c r="I84" s="35" t="str">
        <f t="shared" si="3"/>
        <v/>
      </c>
      <c r="J84" s="22" t="str">
        <f t="shared" si="4"/>
        <v/>
      </c>
      <c r="K84" s="22" t="str">
        <f t="shared" si="5"/>
        <v/>
      </c>
      <c r="L84" s="22" t="str">
        <f t="shared" si="0"/>
        <v/>
      </c>
      <c r="M84" s="22" t="str">
        <f t="shared" si="6"/>
        <v/>
      </c>
    </row>
    <row r="85" spans="3:13" ht="18" customHeight="1">
      <c r="C85" s="145"/>
      <c r="D85" s="142"/>
      <c r="E85" s="108"/>
      <c r="F85" s="116"/>
      <c r="G85" s="22" t="str">
        <f t="shared" si="1"/>
        <v/>
      </c>
      <c r="H85" s="35" t="str">
        <f t="shared" si="2"/>
        <v/>
      </c>
      <c r="I85" s="35" t="str">
        <f t="shared" si="3"/>
        <v/>
      </c>
      <c r="J85" s="22" t="str">
        <f t="shared" si="4"/>
        <v/>
      </c>
      <c r="K85" s="22" t="str">
        <f t="shared" si="5"/>
        <v/>
      </c>
      <c r="L85" s="22" t="str">
        <f t="shared" si="0"/>
        <v/>
      </c>
      <c r="M85" s="22" t="str">
        <f t="shared" si="6"/>
        <v/>
      </c>
    </row>
    <row r="86" spans="3:13" ht="18" customHeight="1">
      <c r="C86" s="145"/>
      <c r="D86" s="142"/>
      <c r="E86" s="108"/>
      <c r="F86" s="116"/>
      <c r="G86" s="22" t="str">
        <f t="shared" si="1"/>
        <v/>
      </c>
      <c r="H86" s="35" t="str">
        <f t="shared" si="2"/>
        <v/>
      </c>
      <c r="I86" s="35" t="str">
        <f t="shared" si="3"/>
        <v/>
      </c>
      <c r="J86" s="22" t="str">
        <f t="shared" si="4"/>
        <v/>
      </c>
      <c r="K86" s="22" t="str">
        <f t="shared" si="5"/>
        <v/>
      </c>
      <c r="L86" s="22" t="str">
        <f t="shared" si="0"/>
        <v/>
      </c>
      <c r="M86" s="22" t="str">
        <f t="shared" si="6"/>
        <v/>
      </c>
    </row>
    <row r="87" spans="3:13" ht="18" customHeight="1">
      <c r="C87" s="145"/>
      <c r="D87" s="142"/>
      <c r="E87" s="108"/>
      <c r="F87" s="116"/>
      <c r="G87" s="22" t="str">
        <f t="shared" si="1"/>
        <v/>
      </c>
      <c r="H87" s="35" t="str">
        <f t="shared" si="2"/>
        <v/>
      </c>
      <c r="I87" s="35" t="str">
        <f t="shared" si="3"/>
        <v/>
      </c>
      <c r="J87" s="22" t="str">
        <f t="shared" si="4"/>
        <v/>
      </c>
      <c r="K87" s="22" t="str">
        <f t="shared" si="5"/>
        <v/>
      </c>
      <c r="L87" s="22" t="str">
        <f t="shared" ref="L87:L150" si="7">IF(OR(C87="",D87=""),"",TAISEKI_A*K87+TAISEKI_B)</f>
        <v/>
      </c>
      <c r="M87" s="22" t="str">
        <f t="shared" si="6"/>
        <v/>
      </c>
    </row>
    <row r="88" spans="3:13" ht="18" customHeight="1">
      <c r="C88" s="145"/>
      <c r="D88" s="142"/>
      <c r="E88" s="108"/>
      <c r="F88" s="116"/>
      <c r="G88" s="22" t="str">
        <f t="shared" ref="G88:G151" si="8">IF(OR(C88="",D88=""),"",D88/2*H88/2*I88/2*4/3*PI())</f>
        <v/>
      </c>
      <c r="H88" s="35" t="str">
        <f t="shared" ref="H88:H151" si="9">IF(OR(C88="",D88=""),"",IF(E88="",D88,E88))</f>
        <v/>
      </c>
      <c r="I88" s="35" t="str">
        <f t="shared" ref="I88:I151" si="10">IF(OR(C88="",D88=""),"",IF(F88="",H88,F88))</f>
        <v/>
      </c>
      <c r="J88" s="22" t="str">
        <f t="shared" ref="J88:J151" si="11">IF(OR(C88="",D88=""),"",LOG(G88))</f>
        <v/>
      </c>
      <c r="K88" s="22" t="str">
        <f t="shared" ref="K88:K151" si="12">IF(OR(C88="",D88=""),"",C88-MIN(C$23:C$223))</f>
        <v/>
      </c>
      <c r="L88" s="22" t="str">
        <f t="shared" si="7"/>
        <v/>
      </c>
      <c r="M88" s="22" t="str">
        <f t="shared" ref="M88:M151" si="13">IF(OR(C88="",D88=""),"",10^L88)</f>
        <v/>
      </c>
    </row>
    <row r="89" spans="3:13" ht="18" customHeight="1">
      <c r="C89" s="145"/>
      <c r="D89" s="142"/>
      <c r="E89" s="108"/>
      <c r="F89" s="116"/>
      <c r="G89" s="22" t="str">
        <f t="shared" si="8"/>
        <v/>
      </c>
      <c r="H89" s="35" t="str">
        <f t="shared" si="9"/>
        <v/>
      </c>
      <c r="I89" s="35" t="str">
        <f t="shared" si="10"/>
        <v/>
      </c>
      <c r="J89" s="22" t="str">
        <f t="shared" si="11"/>
        <v/>
      </c>
      <c r="K89" s="22" t="str">
        <f t="shared" si="12"/>
        <v/>
      </c>
      <c r="L89" s="22" t="str">
        <f t="shared" si="7"/>
        <v/>
      </c>
      <c r="M89" s="22" t="str">
        <f t="shared" si="13"/>
        <v/>
      </c>
    </row>
    <row r="90" spans="3:13" ht="18" customHeight="1">
      <c r="C90" s="145"/>
      <c r="D90" s="142"/>
      <c r="E90" s="108"/>
      <c r="F90" s="116"/>
      <c r="G90" s="22" t="str">
        <f t="shared" si="8"/>
        <v/>
      </c>
      <c r="H90" s="35" t="str">
        <f t="shared" si="9"/>
        <v/>
      </c>
      <c r="I90" s="35" t="str">
        <f t="shared" si="10"/>
        <v/>
      </c>
      <c r="J90" s="22" t="str">
        <f t="shared" si="11"/>
        <v/>
      </c>
      <c r="K90" s="22" t="str">
        <f t="shared" si="12"/>
        <v/>
      </c>
      <c r="L90" s="22" t="str">
        <f t="shared" si="7"/>
        <v/>
      </c>
      <c r="M90" s="22" t="str">
        <f t="shared" si="13"/>
        <v/>
      </c>
    </row>
    <row r="91" spans="3:13" ht="18" customHeight="1">
      <c r="C91" s="145"/>
      <c r="D91" s="142"/>
      <c r="E91" s="108"/>
      <c r="F91" s="116"/>
      <c r="G91" s="22" t="str">
        <f t="shared" si="8"/>
        <v/>
      </c>
      <c r="H91" s="35" t="str">
        <f t="shared" si="9"/>
        <v/>
      </c>
      <c r="I91" s="35" t="str">
        <f t="shared" si="10"/>
        <v/>
      </c>
      <c r="J91" s="22" t="str">
        <f t="shared" si="11"/>
        <v/>
      </c>
      <c r="K91" s="22" t="str">
        <f t="shared" si="12"/>
        <v/>
      </c>
      <c r="L91" s="22" t="str">
        <f t="shared" si="7"/>
        <v/>
      </c>
      <c r="M91" s="22" t="str">
        <f t="shared" si="13"/>
        <v/>
      </c>
    </row>
    <row r="92" spans="3:13" ht="18" customHeight="1">
      <c r="C92" s="145"/>
      <c r="D92" s="142"/>
      <c r="E92" s="108"/>
      <c r="F92" s="116"/>
      <c r="G92" s="22" t="str">
        <f t="shared" si="8"/>
        <v/>
      </c>
      <c r="H92" s="35" t="str">
        <f t="shared" si="9"/>
        <v/>
      </c>
      <c r="I92" s="35" t="str">
        <f t="shared" si="10"/>
        <v/>
      </c>
      <c r="J92" s="22" t="str">
        <f t="shared" si="11"/>
        <v/>
      </c>
      <c r="K92" s="22" t="str">
        <f t="shared" si="12"/>
        <v/>
      </c>
      <c r="L92" s="22" t="str">
        <f t="shared" si="7"/>
        <v/>
      </c>
      <c r="M92" s="22" t="str">
        <f t="shared" si="13"/>
        <v/>
      </c>
    </row>
    <row r="93" spans="3:13" ht="18" customHeight="1">
      <c r="C93" s="145"/>
      <c r="D93" s="142"/>
      <c r="E93" s="108"/>
      <c r="F93" s="116"/>
      <c r="G93" s="22" t="str">
        <f t="shared" si="8"/>
        <v/>
      </c>
      <c r="H93" s="35" t="str">
        <f t="shared" si="9"/>
        <v/>
      </c>
      <c r="I93" s="35" t="str">
        <f t="shared" si="10"/>
        <v/>
      </c>
      <c r="J93" s="22" t="str">
        <f t="shared" si="11"/>
        <v/>
      </c>
      <c r="K93" s="22" t="str">
        <f t="shared" si="12"/>
        <v/>
      </c>
      <c r="L93" s="22" t="str">
        <f t="shared" si="7"/>
        <v/>
      </c>
      <c r="M93" s="22" t="str">
        <f t="shared" si="13"/>
        <v/>
      </c>
    </row>
    <row r="94" spans="3:13" ht="18" customHeight="1">
      <c r="C94" s="145"/>
      <c r="D94" s="142"/>
      <c r="E94" s="108"/>
      <c r="F94" s="116"/>
      <c r="G94" s="22" t="str">
        <f t="shared" si="8"/>
        <v/>
      </c>
      <c r="H94" s="35" t="str">
        <f t="shared" si="9"/>
        <v/>
      </c>
      <c r="I94" s="35" t="str">
        <f t="shared" si="10"/>
        <v/>
      </c>
      <c r="J94" s="22" t="str">
        <f t="shared" si="11"/>
        <v/>
      </c>
      <c r="K94" s="22" t="str">
        <f t="shared" si="12"/>
        <v/>
      </c>
      <c r="L94" s="22" t="str">
        <f t="shared" si="7"/>
        <v/>
      </c>
      <c r="M94" s="22" t="str">
        <f t="shared" si="13"/>
        <v/>
      </c>
    </row>
    <row r="95" spans="3:13" ht="18" customHeight="1">
      <c r="C95" s="145"/>
      <c r="D95" s="142"/>
      <c r="E95" s="108"/>
      <c r="F95" s="116"/>
      <c r="G95" s="22" t="str">
        <f t="shared" si="8"/>
        <v/>
      </c>
      <c r="H95" s="35" t="str">
        <f t="shared" si="9"/>
        <v/>
      </c>
      <c r="I95" s="35" t="str">
        <f t="shared" si="10"/>
        <v/>
      </c>
      <c r="J95" s="22" t="str">
        <f t="shared" si="11"/>
        <v/>
      </c>
      <c r="K95" s="22" t="str">
        <f t="shared" si="12"/>
        <v/>
      </c>
      <c r="L95" s="22" t="str">
        <f t="shared" si="7"/>
        <v/>
      </c>
      <c r="M95" s="22" t="str">
        <f t="shared" si="13"/>
        <v/>
      </c>
    </row>
    <row r="96" spans="3:13" ht="18" customHeight="1">
      <c r="C96" s="145"/>
      <c r="D96" s="142"/>
      <c r="E96" s="108"/>
      <c r="F96" s="116"/>
      <c r="G96" s="22" t="str">
        <f t="shared" si="8"/>
        <v/>
      </c>
      <c r="H96" s="35" t="str">
        <f t="shared" si="9"/>
        <v/>
      </c>
      <c r="I96" s="35" t="str">
        <f t="shared" si="10"/>
        <v/>
      </c>
      <c r="J96" s="22" t="str">
        <f t="shared" si="11"/>
        <v/>
      </c>
      <c r="K96" s="22" t="str">
        <f t="shared" si="12"/>
        <v/>
      </c>
      <c r="L96" s="22" t="str">
        <f t="shared" si="7"/>
        <v/>
      </c>
      <c r="M96" s="22" t="str">
        <f t="shared" si="13"/>
        <v/>
      </c>
    </row>
    <row r="97" spans="3:13" ht="18" customHeight="1">
      <c r="C97" s="145"/>
      <c r="D97" s="142"/>
      <c r="E97" s="108"/>
      <c r="F97" s="116"/>
      <c r="G97" s="22" t="str">
        <f t="shared" si="8"/>
        <v/>
      </c>
      <c r="H97" s="35" t="str">
        <f t="shared" si="9"/>
        <v/>
      </c>
      <c r="I97" s="35" t="str">
        <f t="shared" si="10"/>
        <v/>
      </c>
      <c r="J97" s="22" t="str">
        <f t="shared" si="11"/>
        <v/>
      </c>
      <c r="K97" s="22" t="str">
        <f t="shared" si="12"/>
        <v/>
      </c>
      <c r="L97" s="22" t="str">
        <f t="shared" si="7"/>
        <v/>
      </c>
      <c r="M97" s="22" t="str">
        <f t="shared" si="13"/>
        <v/>
      </c>
    </row>
    <row r="98" spans="3:13" ht="18" customHeight="1">
      <c r="C98" s="145"/>
      <c r="D98" s="142"/>
      <c r="E98" s="108"/>
      <c r="F98" s="116"/>
      <c r="G98" s="22" t="str">
        <f t="shared" si="8"/>
        <v/>
      </c>
      <c r="H98" s="35" t="str">
        <f t="shared" si="9"/>
        <v/>
      </c>
      <c r="I98" s="35" t="str">
        <f t="shared" si="10"/>
        <v/>
      </c>
      <c r="J98" s="22" t="str">
        <f t="shared" si="11"/>
        <v/>
      </c>
      <c r="K98" s="22" t="str">
        <f t="shared" si="12"/>
        <v/>
      </c>
      <c r="L98" s="22" t="str">
        <f t="shared" si="7"/>
        <v/>
      </c>
      <c r="M98" s="22" t="str">
        <f t="shared" si="13"/>
        <v/>
      </c>
    </row>
    <row r="99" spans="3:13" ht="18" customHeight="1">
      <c r="C99" s="145"/>
      <c r="D99" s="142"/>
      <c r="E99" s="108"/>
      <c r="F99" s="116"/>
      <c r="G99" s="22" t="str">
        <f t="shared" si="8"/>
        <v/>
      </c>
      <c r="H99" s="35" t="str">
        <f t="shared" si="9"/>
        <v/>
      </c>
      <c r="I99" s="35" t="str">
        <f t="shared" si="10"/>
        <v/>
      </c>
      <c r="J99" s="22" t="str">
        <f t="shared" si="11"/>
        <v/>
      </c>
      <c r="K99" s="22" t="str">
        <f t="shared" si="12"/>
        <v/>
      </c>
      <c r="L99" s="22" t="str">
        <f t="shared" si="7"/>
        <v/>
      </c>
      <c r="M99" s="22" t="str">
        <f t="shared" si="13"/>
        <v/>
      </c>
    </row>
    <row r="100" spans="3:13" ht="18" customHeight="1">
      <c r="C100" s="145"/>
      <c r="D100" s="142"/>
      <c r="E100" s="108"/>
      <c r="F100" s="116"/>
      <c r="G100" s="22" t="str">
        <f t="shared" si="8"/>
        <v/>
      </c>
      <c r="H100" s="35" t="str">
        <f t="shared" si="9"/>
        <v/>
      </c>
      <c r="I100" s="35" t="str">
        <f t="shared" si="10"/>
        <v/>
      </c>
      <c r="J100" s="22" t="str">
        <f t="shared" si="11"/>
        <v/>
      </c>
      <c r="K100" s="22" t="str">
        <f t="shared" si="12"/>
        <v/>
      </c>
      <c r="L100" s="22" t="str">
        <f t="shared" si="7"/>
        <v/>
      </c>
      <c r="M100" s="22" t="str">
        <f t="shared" si="13"/>
        <v/>
      </c>
    </row>
    <row r="101" spans="3:13" ht="18" customHeight="1">
      <c r="C101" s="145"/>
      <c r="D101" s="142"/>
      <c r="E101" s="108"/>
      <c r="F101" s="116"/>
      <c r="G101" s="22" t="str">
        <f t="shared" si="8"/>
        <v/>
      </c>
      <c r="H101" s="35" t="str">
        <f t="shared" si="9"/>
        <v/>
      </c>
      <c r="I101" s="35" t="str">
        <f t="shared" si="10"/>
        <v/>
      </c>
      <c r="J101" s="22" t="str">
        <f t="shared" si="11"/>
        <v/>
      </c>
      <c r="K101" s="22" t="str">
        <f t="shared" si="12"/>
        <v/>
      </c>
      <c r="L101" s="22" t="str">
        <f t="shared" si="7"/>
        <v/>
      </c>
      <c r="M101" s="22" t="str">
        <f t="shared" si="13"/>
        <v/>
      </c>
    </row>
    <row r="102" spans="3:13" ht="18" customHeight="1">
      <c r="C102" s="145"/>
      <c r="D102" s="142"/>
      <c r="E102" s="108"/>
      <c r="F102" s="116"/>
      <c r="G102" s="22" t="str">
        <f t="shared" si="8"/>
        <v/>
      </c>
      <c r="H102" s="35" t="str">
        <f t="shared" si="9"/>
        <v/>
      </c>
      <c r="I102" s="35" t="str">
        <f t="shared" si="10"/>
        <v/>
      </c>
      <c r="J102" s="22" t="str">
        <f t="shared" si="11"/>
        <v/>
      </c>
      <c r="K102" s="22" t="str">
        <f t="shared" si="12"/>
        <v/>
      </c>
      <c r="L102" s="22" t="str">
        <f t="shared" si="7"/>
        <v/>
      </c>
      <c r="M102" s="22" t="str">
        <f t="shared" si="13"/>
        <v/>
      </c>
    </row>
    <row r="103" spans="3:13" ht="18" customHeight="1">
      <c r="C103" s="145"/>
      <c r="D103" s="142"/>
      <c r="E103" s="108"/>
      <c r="F103" s="116"/>
      <c r="G103" s="22" t="str">
        <f t="shared" si="8"/>
        <v/>
      </c>
      <c r="H103" s="35" t="str">
        <f t="shared" si="9"/>
        <v/>
      </c>
      <c r="I103" s="35" t="str">
        <f t="shared" si="10"/>
        <v/>
      </c>
      <c r="J103" s="22" t="str">
        <f t="shared" si="11"/>
        <v/>
      </c>
      <c r="K103" s="22" t="str">
        <f t="shared" si="12"/>
        <v/>
      </c>
      <c r="L103" s="22" t="str">
        <f t="shared" si="7"/>
        <v/>
      </c>
      <c r="M103" s="22" t="str">
        <f t="shared" si="13"/>
        <v/>
      </c>
    </row>
    <row r="104" spans="3:13" ht="18" customHeight="1">
      <c r="C104" s="145"/>
      <c r="D104" s="142"/>
      <c r="E104" s="108"/>
      <c r="F104" s="116"/>
      <c r="G104" s="22" t="str">
        <f t="shared" si="8"/>
        <v/>
      </c>
      <c r="H104" s="35" t="str">
        <f t="shared" si="9"/>
        <v/>
      </c>
      <c r="I104" s="35" t="str">
        <f t="shared" si="10"/>
        <v/>
      </c>
      <c r="J104" s="22" t="str">
        <f t="shared" si="11"/>
        <v/>
      </c>
      <c r="K104" s="22" t="str">
        <f t="shared" si="12"/>
        <v/>
      </c>
      <c r="L104" s="22" t="str">
        <f t="shared" si="7"/>
        <v/>
      </c>
      <c r="M104" s="22" t="str">
        <f t="shared" si="13"/>
        <v/>
      </c>
    </row>
    <row r="105" spans="3:13" ht="18" customHeight="1">
      <c r="C105" s="145"/>
      <c r="D105" s="142"/>
      <c r="E105" s="108"/>
      <c r="F105" s="116"/>
      <c r="G105" s="22" t="str">
        <f t="shared" si="8"/>
        <v/>
      </c>
      <c r="H105" s="35" t="str">
        <f t="shared" si="9"/>
        <v/>
      </c>
      <c r="I105" s="35" t="str">
        <f t="shared" si="10"/>
        <v/>
      </c>
      <c r="J105" s="22" t="str">
        <f t="shared" si="11"/>
        <v/>
      </c>
      <c r="K105" s="22" t="str">
        <f t="shared" si="12"/>
        <v/>
      </c>
      <c r="L105" s="22" t="str">
        <f t="shared" si="7"/>
        <v/>
      </c>
      <c r="M105" s="22" t="str">
        <f t="shared" si="13"/>
        <v/>
      </c>
    </row>
    <row r="106" spans="3:13" ht="18" customHeight="1">
      <c r="C106" s="145"/>
      <c r="D106" s="142"/>
      <c r="E106" s="108"/>
      <c r="F106" s="116"/>
      <c r="G106" s="22" t="str">
        <f t="shared" si="8"/>
        <v/>
      </c>
      <c r="H106" s="35" t="str">
        <f t="shared" si="9"/>
        <v/>
      </c>
      <c r="I106" s="35" t="str">
        <f t="shared" si="10"/>
        <v/>
      </c>
      <c r="J106" s="22" t="str">
        <f t="shared" si="11"/>
        <v/>
      </c>
      <c r="K106" s="22" t="str">
        <f t="shared" si="12"/>
        <v/>
      </c>
      <c r="L106" s="22" t="str">
        <f t="shared" si="7"/>
        <v/>
      </c>
      <c r="M106" s="22" t="str">
        <f t="shared" si="13"/>
        <v/>
      </c>
    </row>
    <row r="107" spans="3:13" ht="18" customHeight="1">
      <c r="C107" s="145"/>
      <c r="D107" s="142"/>
      <c r="E107" s="108"/>
      <c r="F107" s="116"/>
      <c r="G107" s="22" t="str">
        <f t="shared" si="8"/>
        <v/>
      </c>
      <c r="H107" s="35" t="str">
        <f t="shared" si="9"/>
        <v/>
      </c>
      <c r="I107" s="35" t="str">
        <f t="shared" si="10"/>
        <v/>
      </c>
      <c r="J107" s="22" t="str">
        <f t="shared" si="11"/>
        <v/>
      </c>
      <c r="K107" s="22" t="str">
        <f t="shared" si="12"/>
        <v/>
      </c>
      <c r="L107" s="22" t="str">
        <f t="shared" si="7"/>
        <v/>
      </c>
      <c r="M107" s="22" t="str">
        <f t="shared" si="13"/>
        <v/>
      </c>
    </row>
    <row r="108" spans="3:13" ht="18" customHeight="1">
      <c r="C108" s="145"/>
      <c r="D108" s="142"/>
      <c r="E108" s="108"/>
      <c r="F108" s="116"/>
      <c r="G108" s="22" t="str">
        <f t="shared" si="8"/>
        <v/>
      </c>
      <c r="H108" s="35" t="str">
        <f t="shared" si="9"/>
        <v/>
      </c>
      <c r="I108" s="35" t="str">
        <f t="shared" si="10"/>
        <v/>
      </c>
      <c r="J108" s="22" t="str">
        <f t="shared" si="11"/>
        <v/>
      </c>
      <c r="K108" s="22" t="str">
        <f t="shared" si="12"/>
        <v/>
      </c>
      <c r="L108" s="22" t="str">
        <f t="shared" si="7"/>
        <v/>
      </c>
      <c r="M108" s="22" t="str">
        <f t="shared" si="13"/>
        <v/>
      </c>
    </row>
    <row r="109" spans="3:13" ht="18" customHeight="1">
      <c r="C109" s="145"/>
      <c r="D109" s="142"/>
      <c r="E109" s="108"/>
      <c r="F109" s="116"/>
      <c r="G109" s="22" t="str">
        <f t="shared" si="8"/>
        <v/>
      </c>
      <c r="H109" s="35" t="str">
        <f t="shared" si="9"/>
        <v/>
      </c>
      <c r="I109" s="35" t="str">
        <f t="shared" si="10"/>
        <v/>
      </c>
      <c r="J109" s="22" t="str">
        <f t="shared" si="11"/>
        <v/>
      </c>
      <c r="K109" s="22" t="str">
        <f t="shared" si="12"/>
        <v/>
      </c>
      <c r="L109" s="22" t="str">
        <f t="shared" si="7"/>
        <v/>
      </c>
      <c r="M109" s="22" t="str">
        <f t="shared" si="13"/>
        <v/>
      </c>
    </row>
    <row r="110" spans="3:13" ht="18" customHeight="1">
      <c r="C110" s="145"/>
      <c r="D110" s="142"/>
      <c r="E110" s="108"/>
      <c r="F110" s="116"/>
      <c r="G110" s="22" t="str">
        <f t="shared" si="8"/>
        <v/>
      </c>
      <c r="H110" s="35" t="str">
        <f t="shared" si="9"/>
        <v/>
      </c>
      <c r="I110" s="35" t="str">
        <f t="shared" si="10"/>
        <v/>
      </c>
      <c r="J110" s="22" t="str">
        <f t="shared" si="11"/>
        <v/>
      </c>
      <c r="K110" s="22" t="str">
        <f t="shared" si="12"/>
        <v/>
      </c>
      <c r="L110" s="22" t="str">
        <f t="shared" si="7"/>
        <v/>
      </c>
      <c r="M110" s="22" t="str">
        <f t="shared" si="13"/>
        <v/>
      </c>
    </row>
    <row r="111" spans="3:13" ht="18" customHeight="1">
      <c r="C111" s="145"/>
      <c r="D111" s="142"/>
      <c r="E111" s="108"/>
      <c r="F111" s="116"/>
      <c r="G111" s="22" t="str">
        <f t="shared" si="8"/>
        <v/>
      </c>
      <c r="H111" s="35" t="str">
        <f t="shared" si="9"/>
        <v/>
      </c>
      <c r="I111" s="35" t="str">
        <f t="shared" si="10"/>
        <v/>
      </c>
      <c r="J111" s="22" t="str">
        <f t="shared" si="11"/>
        <v/>
      </c>
      <c r="K111" s="22" t="str">
        <f t="shared" si="12"/>
        <v/>
      </c>
      <c r="L111" s="22" t="str">
        <f t="shared" si="7"/>
        <v/>
      </c>
      <c r="M111" s="22" t="str">
        <f t="shared" si="13"/>
        <v/>
      </c>
    </row>
    <row r="112" spans="3:13" ht="18" customHeight="1">
      <c r="C112" s="145"/>
      <c r="D112" s="142"/>
      <c r="E112" s="108"/>
      <c r="F112" s="116"/>
      <c r="G112" s="22" t="str">
        <f t="shared" si="8"/>
        <v/>
      </c>
      <c r="H112" s="35" t="str">
        <f t="shared" si="9"/>
        <v/>
      </c>
      <c r="I112" s="35" t="str">
        <f t="shared" si="10"/>
        <v/>
      </c>
      <c r="J112" s="22" t="str">
        <f t="shared" si="11"/>
        <v/>
      </c>
      <c r="K112" s="22" t="str">
        <f t="shared" si="12"/>
        <v/>
      </c>
      <c r="L112" s="22" t="str">
        <f t="shared" si="7"/>
        <v/>
      </c>
      <c r="M112" s="22" t="str">
        <f t="shared" si="13"/>
        <v/>
      </c>
    </row>
    <row r="113" spans="3:13" ht="18" customHeight="1">
      <c r="C113" s="145"/>
      <c r="D113" s="142"/>
      <c r="E113" s="108"/>
      <c r="F113" s="116"/>
      <c r="G113" s="22" t="str">
        <f t="shared" si="8"/>
        <v/>
      </c>
      <c r="H113" s="35" t="str">
        <f t="shared" si="9"/>
        <v/>
      </c>
      <c r="I113" s="35" t="str">
        <f t="shared" si="10"/>
        <v/>
      </c>
      <c r="J113" s="22" t="str">
        <f t="shared" si="11"/>
        <v/>
      </c>
      <c r="K113" s="22" t="str">
        <f t="shared" si="12"/>
        <v/>
      </c>
      <c r="L113" s="22" t="str">
        <f t="shared" si="7"/>
        <v/>
      </c>
      <c r="M113" s="22" t="str">
        <f t="shared" si="13"/>
        <v/>
      </c>
    </row>
    <row r="114" spans="3:13" ht="18" customHeight="1">
      <c r="C114" s="145"/>
      <c r="D114" s="142"/>
      <c r="E114" s="108"/>
      <c r="F114" s="116"/>
      <c r="G114" s="22" t="str">
        <f t="shared" si="8"/>
        <v/>
      </c>
      <c r="H114" s="35" t="str">
        <f t="shared" si="9"/>
        <v/>
      </c>
      <c r="I114" s="35" t="str">
        <f t="shared" si="10"/>
        <v/>
      </c>
      <c r="J114" s="22" t="str">
        <f t="shared" si="11"/>
        <v/>
      </c>
      <c r="K114" s="22" t="str">
        <f t="shared" si="12"/>
        <v/>
      </c>
      <c r="L114" s="22" t="str">
        <f t="shared" si="7"/>
        <v/>
      </c>
      <c r="M114" s="22" t="str">
        <f t="shared" si="13"/>
        <v/>
      </c>
    </row>
    <row r="115" spans="3:13" ht="18" customHeight="1">
      <c r="C115" s="145"/>
      <c r="D115" s="142"/>
      <c r="E115" s="108"/>
      <c r="F115" s="116"/>
      <c r="G115" s="22" t="str">
        <f t="shared" si="8"/>
        <v/>
      </c>
      <c r="H115" s="35" t="str">
        <f t="shared" si="9"/>
        <v/>
      </c>
      <c r="I115" s="35" t="str">
        <f t="shared" si="10"/>
        <v/>
      </c>
      <c r="J115" s="22" t="str">
        <f t="shared" si="11"/>
        <v/>
      </c>
      <c r="K115" s="22" t="str">
        <f t="shared" si="12"/>
        <v/>
      </c>
      <c r="L115" s="22" t="str">
        <f t="shared" si="7"/>
        <v/>
      </c>
      <c r="M115" s="22" t="str">
        <f t="shared" si="13"/>
        <v/>
      </c>
    </row>
    <row r="116" spans="3:13" ht="18" customHeight="1">
      <c r="C116" s="145"/>
      <c r="D116" s="142"/>
      <c r="E116" s="108"/>
      <c r="F116" s="116"/>
      <c r="G116" s="22" t="str">
        <f t="shared" si="8"/>
        <v/>
      </c>
      <c r="H116" s="35" t="str">
        <f t="shared" si="9"/>
        <v/>
      </c>
      <c r="I116" s="35" t="str">
        <f t="shared" si="10"/>
        <v/>
      </c>
      <c r="J116" s="22" t="str">
        <f t="shared" si="11"/>
        <v/>
      </c>
      <c r="K116" s="22" t="str">
        <f t="shared" si="12"/>
        <v/>
      </c>
      <c r="L116" s="22" t="str">
        <f t="shared" si="7"/>
        <v/>
      </c>
      <c r="M116" s="22" t="str">
        <f t="shared" si="13"/>
        <v/>
      </c>
    </row>
    <row r="117" spans="3:13" ht="18" customHeight="1">
      <c r="C117" s="145"/>
      <c r="D117" s="142"/>
      <c r="E117" s="108"/>
      <c r="F117" s="116"/>
      <c r="G117" s="22" t="str">
        <f t="shared" si="8"/>
        <v/>
      </c>
      <c r="H117" s="35" t="str">
        <f t="shared" si="9"/>
        <v/>
      </c>
      <c r="I117" s="35" t="str">
        <f t="shared" si="10"/>
        <v/>
      </c>
      <c r="J117" s="22" t="str">
        <f t="shared" si="11"/>
        <v/>
      </c>
      <c r="K117" s="22" t="str">
        <f t="shared" si="12"/>
        <v/>
      </c>
      <c r="L117" s="22" t="str">
        <f t="shared" si="7"/>
        <v/>
      </c>
      <c r="M117" s="22" t="str">
        <f t="shared" si="13"/>
        <v/>
      </c>
    </row>
    <row r="118" spans="3:13" ht="18" customHeight="1">
      <c r="C118" s="145"/>
      <c r="D118" s="142"/>
      <c r="E118" s="108"/>
      <c r="F118" s="116"/>
      <c r="G118" s="22" t="str">
        <f t="shared" si="8"/>
        <v/>
      </c>
      <c r="H118" s="35" t="str">
        <f t="shared" si="9"/>
        <v/>
      </c>
      <c r="I118" s="35" t="str">
        <f t="shared" si="10"/>
        <v/>
      </c>
      <c r="J118" s="22" t="str">
        <f t="shared" si="11"/>
        <v/>
      </c>
      <c r="K118" s="22" t="str">
        <f t="shared" si="12"/>
        <v/>
      </c>
      <c r="L118" s="22" t="str">
        <f t="shared" si="7"/>
        <v/>
      </c>
      <c r="M118" s="22" t="str">
        <f t="shared" si="13"/>
        <v/>
      </c>
    </row>
    <row r="119" spans="3:13" ht="18" customHeight="1">
      <c r="C119" s="145"/>
      <c r="D119" s="142"/>
      <c r="E119" s="108"/>
      <c r="F119" s="116"/>
      <c r="G119" s="22" t="str">
        <f t="shared" si="8"/>
        <v/>
      </c>
      <c r="H119" s="35" t="str">
        <f t="shared" si="9"/>
        <v/>
      </c>
      <c r="I119" s="35" t="str">
        <f t="shared" si="10"/>
        <v/>
      </c>
      <c r="J119" s="22" t="str">
        <f t="shared" si="11"/>
        <v/>
      </c>
      <c r="K119" s="22" t="str">
        <f t="shared" si="12"/>
        <v/>
      </c>
      <c r="L119" s="22" t="str">
        <f t="shared" si="7"/>
        <v/>
      </c>
      <c r="M119" s="22" t="str">
        <f t="shared" si="13"/>
        <v/>
      </c>
    </row>
    <row r="120" spans="3:13" ht="18" customHeight="1">
      <c r="C120" s="145"/>
      <c r="D120" s="142"/>
      <c r="E120" s="108"/>
      <c r="F120" s="116"/>
      <c r="G120" s="22" t="str">
        <f t="shared" si="8"/>
        <v/>
      </c>
      <c r="H120" s="35" t="str">
        <f t="shared" si="9"/>
        <v/>
      </c>
      <c r="I120" s="35" t="str">
        <f t="shared" si="10"/>
        <v/>
      </c>
      <c r="J120" s="22" t="str">
        <f t="shared" si="11"/>
        <v/>
      </c>
      <c r="K120" s="22" t="str">
        <f t="shared" si="12"/>
        <v/>
      </c>
      <c r="L120" s="22" t="str">
        <f t="shared" si="7"/>
        <v/>
      </c>
      <c r="M120" s="22" t="str">
        <f t="shared" si="13"/>
        <v/>
      </c>
    </row>
    <row r="121" spans="3:13" ht="18" customHeight="1">
      <c r="C121" s="145"/>
      <c r="D121" s="142"/>
      <c r="E121" s="108"/>
      <c r="F121" s="116"/>
      <c r="G121" s="22" t="str">
        <f t="shared" si="8"/>
        <v/>
      </c>
      <c r="H121" s="35" t="str">
        <f t="shared" si="9"/>
        <v/>
      </c>
      <c r="I121" s="35" t="str">
        <f t="shared" si="10"/>
        <v/>
      </c>
      <c r="J121" s="22" t="str">
        <f t="shared" si="11"/>
        <v/>
      </c>
      <c r="K121" s="22" t="str">
        <f t="shared" si="12"/>
        <v/>
      </c>
      <c r="L121" s="22" t="str">
        <f t="shared" si="7"/>
        <v/>
      </c>
      <c r="M121" s="22" t="str">
        <f t="shared" si="13"/>
        <v/>
      </c>
    </row>
    <row r="122" spans="3:13" ht="18" customHeight="1">
      <c r="C122" s="145"/>
      <c r="D122" s="142"/>
      <c r="E122" s="108"/>
      <c r="F122" s="116"/>
      <c r="G122" s="22" t="str">
        <f t="shared" si="8"/>
        <v/>
      </c>
      <c r="H122" s="35" t="str">
        <f t="shared" si="9"/>
        <v/>
      </c>
      <c r="I122" s="35" t="str">
        <f t="shared" si="10"/>
        <v/>
      </c>
      <c r="J122" s="22" t="str">
        <f t="shared" si="11"/>
        <v/>
      </c>
      <c r="K122" s="22" t="str">
        <f t="shared" si="12"/>
        <v/>
      </c>
      <c r="L122" s="22" t="str">
        <f t="shared" si="7"/>
        <v/>
      </c>
      <c r="M122" s="22" t="str">
        <f t="shared" si="13"/>
        <v/>
      </c>
    </row>
    <row r="123" spans="3:13" ht="18" customHeight="1">
      <c r="C123" s="145"/>
      <c r="D123" s="142"/>
      <c r="E123" s="108"/>
      <c r="F123" s="116"/>
      <c r="G123" s="22" t="str">
        <f t="shared" si="8"/>
        <v/>
      </c>
      <c r="H123" s="35" t="str">
        <f t="shared" si="9"/>
        <v/>
      </c>
      <c r="I123" s="35" t="str">
        <f t="shared" si="10"/>
        <v/>
      </c>
      <c r="J123" s="22" t="str">
        <f t="shared" si="11"/>
        <v/>
      </c>
      <c r="K123" s="22" t="str">
        <f t="shared" si="12"/>
        <v/>
      </c>
      <c r="L123" s="22" t="str">
        <f t="shared" si="7"/>
        <v/>
      </c>
      <c r="M123" s="22" t="str">
        <f t="shared" si="13"/>
        <v/>
      </c>
    </row>
    <row r="124" spans="3:13" ht="18" customHeight="1">
      <c r="C124" s="145"/>
      <c r="D124" s="142"/>
      <c r="E124" s="108"/>
      <c r="F124" s="116"/>
      <c r="G124" s="22" t="str">
        <f t="shared" si="8"/>
        <v/>
      </c>
      <c r="H124" s="35" t="str">
        <f t="shared" si="9"/>
        <v/>
      </c>
      <c r="I124" s="35" t="str">
        <f t="shared" si="10"/>
        <v/>
      </c>
      <c r="J124" s="22" t="str">
        <f t="shared" si="11"/>
        <v/>
      </c>
      <c r="K124" s="22" t="str">
        <f t="shared" si="12"/>
        <v/>
      </c>
      <c r="L124" s="22" t="str">
        <f t="shared" si="7"/>
        <v/>
      </c>
      <c r="M124" s="22" t="str">
        <f t="shared" si="13"/>
        <v/>
      </c>
    </row>
    <row r="125" spans="3:13" ht="18" customHeight="1">
      <c r="C125" s="145"/>
      <c r="D125" s="142"/>
      <c r="E125" s="108"/>
      <c r="F125" s="116"/>
      <c r="G125" s="22" t="str">
        <f t="shared" si="8"/>
        <v/>
      </c>
      <c r="H125" s="35" t="str">
        <f t="shared" si="9"/>
        <v/>
      </c>
      <c r="I125" s="35" t="str">
        <f t="shared" si="10"/>
        <v/>
      </c>
      <c r="J125" s="22" t="str">
        <f t="shared" si="11"/>
        <v/>
      </c>
      <c r="K125" s="22" t="str">
        <f t="shared" si="12"/>
        <v/>
      </c>
      <c r="L125" s="22" t="str">
        <f t="shared" si="7"/>
        <v/>
      </c>
      <c r="M125" s="22" t="str">
        <f t="shared" si="13"/>
        <v/>
      </c>
    </row>
    <row r="126" spans="3:13" ht="18" customHeight="1">
      <c r="C126" s="145"/>
      <c r="D126" s="142"/>
      <c r="E126" s="108"/>
      <c r="F126" s="116"/>
      <c r="G126" s="22" t="str">
        <f t="shared" si="8"/>
        <v/>
      </c>
      <c r="H126" s="35" t="str">
        <f t="shared" si="9"/>
        <v/>
      </c>
      <c r="I126" s="35" t="str">
        <f t="shared" si="10"/>
        <v/>
      </c>
      <c r="J126" s="22" t="str">
        <f t="shared" si="11"/>
        <v/>
      </c>
      <c r="K126" s="22" t="str">
        <f t="shared" si="12"/>
        <v/>
      </c>
      <c r="L126" s="22" t="str">
        <f t="shared" si="7"/>
        <v/>
      </c>
      <c r="M126" s="22" t="str">
        <f t="shared" si="13"/>
        <v/>
      </c>
    </row>
    <row r="127" spans="3:13" ht="18" customHeight="1">
      <c r="C127" s="145"/>
      <c r="D127" s="142"/>
      <c r="E127" s="108"/>
      <c r="F127" s="116"/>
      <c r="G127" s="22" t="str">
        <f t="shared" si="8"/>
        <v/>
      </c>
      <c r="H127" s="35" t="str">
        <f t="shared" si="9"/>
        <v/>
      </c>
      <c r="I127" s="35" t="str">
        <f t="shared" si="10"/>
        <v/>
      </c>
      <c r="J127" s="22" t="str">
        <f t="shared" si="11"/>
        <v/>
      </c>
      <c r="K127" s="22" t="str">
        <f t="shared" si="12"/>
        <v/>
      </c>
      <c r="L127" s="22" t="str">
        <f t="shared" si="7"/>
        <v/>
      </c>
      <c r="M127" s="22" t="str">
        <f t="shared" si="13"/>
        <v/>
      </c>
    </row>
    <row r="128" spans="3:13" ht="18" customHeight="1">
      <c r="C128" s="145"/>
      <c r="D128" s="142"/>
      <c r="E128" s="108"/>
      <c r="F128" s="116"/>
      <c r="G128" s="22" t="str">
        <f t="shared" si="8"/>
        <v/>
      </c>
      <c r="H128" s="35" t="str">
        <f t="shared" si="9"/>
        <v/>
      </c>
      <c r="I128" s="35" t="str">
        <f t="shared" si="10"/>
        <v/>
      </c>
      <c r="J128" s="22" t="str">
        <f t="shared" si="11"/>
        <v/>
      </c>
      <c r="K128" s="22" t="str">
        <f t="shared" si="12"/>
        <v/>
      </c>
      <c r="L128" s="22" t="str">
        <f t="shared" si="7"/>
        <v/>
      </c>
      <c r="M128" s="22" t="str">
        <f t="shared" si="13"/>
        <v/>
      </c>
    </row>
    <row r="129" spans="3:13" ht="18" customHeight="1">
      <c r="C129" s="145"/>
      <c r="D129" s="142"/>
      <c r="E129" s="108"/>
      <c r="F129" s="116"/>
      <c r="G129" s="22" t="str">
        <f t="shared" si="8"/>
        <v/>
      </c>
      <c r="H129" s="35" t="str">
        <f t="shared" si="9"/>
        <v/>
      </c>
      <c r="I129" s="35" t="str">
        <f t="shared" si="10"/>
        <v/>
      </c>
      <c r="J129" s="22" t="str">
        <f t="shared" si="11"/>
        <v/>
      </c>
      <c r="K129" s="22" t="str">
        <f t="shared" si="12"/>
        <v/>
      </c>
      <c r="L129" s="22" t="str">
        <f t="shared" si="7"/>
        <v/>
      </c>
      <c r="M129" s="22" t="str">
        <f t="shared" si="13"/>
        <v/>
      </c>
    </row>
    <row r="130" spans="3:13" ht="18" customHeight="1">
      <c r="C130" s="145"/>
      <c r="D130" s="142"/>
      <c r="E130" s="108"/>
      <c r="F130" s="116"/>
      <c r="G130" s="22" t="str">
        <f t="shared" si="8"/>
        <v/>
      </c>
      <c r="H130" s="35" t="str">
        <f t="shared" si="9"/>
        <v/>
      </c>
      <c r="I130" s="35" t="str">
        <f t="shared" si="10"/>
        <v/>
      </c>
      <c r="J130" s="22" t="str">
        <f t="shared" si="11"/>
        <v/>
      </c>
      <c r="K130" s="22" t="str">
        <f t="shared" si="12"/>
        <v/>
      </c>
      <c r="L130" s="22" t="str">
        <f t="shared" si="7"/>
        <v/>
      </c>
      <c r="M130" s="22" t="str">
        <f t="shared" si="13"/>
        <v/>
      </c>
    </row>
    <row r="131" spans="3:13" ht="18" customHeight="1">
      <c r="C131" s="145"/>
      <c r="D131" s="142"/>
      <c r="E131" s="108"/>
      <c r="F131" s="116"/>
      <c r="G131" s="22" t="str">
        <f t="shared" si="8"/>
        <v/>
      </c>
      <c r="H131" s="35" t="str">
        <f t="shared" si="9"/>
        <v/>
      </c>
      <c r="I131" s="35" t="str">
        <f t="shared" si="10"/>
        <v/>
      </c>
      <c r="J131" s="22" t="str">
        <f t="shared" si="11"/>
        <v/>
      </c>
      <c r="K131" s="22" t="str">
        <f t="shared" si="12"/>
        <v/>
      </c>
      <c r="L131" s="22" t="str">
        <f t="shared" si="7"/>
        <v/>
      </c>
      <c r="M131" s="22" t="str">
        <f t="shared" si="13"/>
        <v/>
      </c>
    </row>
    <row r="132" spans="3:13" ht="18" customHeight="1">
      <c r="C132" s="145"/>
      <c r="D132" s="142"/>
      <c r="E132" s="108"/>
      <c r="F132" s="116"/>
      <c r="G132" s="22" t="str">
        <f t="shared" si="8"/>
        <v/>
      </c>
      <c r="H132" s="35" t="str">
        <f t="shared" si="9"/>
        <v/>
      </c>
      <c r="I132" s="35" t="str">
        <f t="shared" si="10"/>
        <v/>
      </c>
      <c r="J132" s="22" t="str">
        <f t="shared" si="11"/>
        <v/>
      </c>
      <c r="K132" s="22" t="str">
        <f t="shared" si="12"/>
        <v/>
      </c>
      <c r="L132" s="22" t="str">
        <f t="shared" si="7"/>
        <v/>
      </c>
      <c r="M132" s="22" t="str">
        <f t="shared" si="13"/>
        <v/>
      </c>
    </row>
    <row r="133" spans="3:13" ht="18" customHeight="1">
      <c r="C133" s="145"/>
      <c r="D133" s="142"/>
      <c r="E133" s="108"/>
      <c r="F133" s="116"/>
      <c r="G133" s="22" t="str">
        <f t="shared" si="8"/>
        <v/>
      </c>
      <c r="H133" s="35" t="str">
        <f t="shared" si="9"/>
        <v/>
      </c>
      <c r="I133" s="35" t="str">
        <f t="shared" si="10"/>
        <v/>
      </c>
      <c r="J133" s="22" t="str">
        <f t="shared" si="11"/>
        <v/>
      </c>
      <c r="K133" s="22" t="str">
        <f t="shared" si="12"/>
        <v/>
      </c>
      <c r="L133" s="22" t="str">
        <f t="shared" si="7"/>
        <v/>
      </c>
      <c r="M133" s="22" t="str">
        <f t="shared" si="13"/>
        <v/>
      </c>
    </row>
    <row r="134" spans="3:13" ht="18" customHeight="1">
      <c r="C134" s="145"/>
      <c r="D134" s="142"/>
      <c r="E134" s="108"/>
      <c r="F134" s="116"/>
      <c r="G134" s="22" t="str">
        <f t="shared" si="8"/>
        <v/>
      </c>
      <c r="H134" s="35" t="str">
        <f t="shared" si="9"/>
        <v/>
      </c>
      <c r="I134" s="35" t="str">
        <f t="shared" si="10"/>
        <v/>
      </c>
      <c r="J134" s="22" t="str">
        <f t="shared" si="11"/>
        <v/>
      </c>
      <c r="K134" s="22" t="str">
        <f t="shared" si="12"/>
        <v/>
      </c>
      <c r="L134" s="22" t="str">
        <f t="shared" si="7"/>
        <v/>
      </c>
      <c r="M134" s="22" t="str">
        <f t="shared" si="13"/>
        <v/>
      </c>
    </row>
    <row r="135" spans="3:13" ht="18" customHeight="1">
      <c r="C135" s="145"/>
      <c r="D135" s="142"/>
      <c r="E135" s="108"/>
      <c r="F135" s="116"/>
      <c r="G135" s="22" t="str">
        <f t="shared" si="8"/>
        <v/>
      </c>
      <c r="H135" s="35" t="str">
        <f t="shared" si="9"/>
        <v/>
      </c>
      <c r="I135" s="35" t="str">
        <f t="shared" si="10"/>
        <v/>
      </c>
      <c r="J135" s="22" t="str">
        <f t="shared" si="11"/>
        <v/>
      </c>
      <c r="K135" s="22" t="str">
        <f t="shared" si="12"/>
        <v/>
      </c>
      <c r="L135" s="22" t="str">
        <f t="shared" si="7"/>
        <v/>
      </c>
      <c r="M135" s="22" t="str">
        <f t="shared" si="13"/>
        <v/>
      </c>
    </row>
    <row r="136" spans="3:13" ht="18" customHeight="1">
      <c r="C136" s="145"/>
      <c r="D136" s="142"/>
      <c r="E136" s="108"/>
      <c r="F136" s="116"/>
      <c r="G136" s="22" t="str">
        <f t="shared" si="8"/>
        <v/>
      </c>
      <c r="H136" s="35" t="str">
        <f t="shared" si="9"/>
        <v/>
      </c>
      <c r="I136" s="35" t="str">
        <f t="shared" si="10"/>
        <v/>
      </c>
      <c r="J136" s="22" t="str">
        <f t="shared" si="11"/>
        <v/>
      </c>
      <c r="K136" s="22" t="str">
        <f t="shared" si="12"/>
        <v/>
      </c>
      <c r="L136" s="22" t="str">
        <f t="shared" si="7"/>
        <v/>
      </c>
      <c r="M136" s="22" t="str">
        <f t="shared" si="13"/>
        <v/>
      </c>
    </row>
    <row r="137" spans="3:13" ht="18" customHeight="1">
      <c r="C137" s="145"/>
      <c r="D137" s="142"/>
      <c r="E137" s="108"/>
      <c r="F137" s="116"/>
      <c r="G137" s="22" t="str">
        <f t="shared" si="8"/>
        <v/>
      </c>
      <c r="H137" s="35" t="str">
        <f t="shared" si="9"/>
        <v/>
      </c>
      <c r="I137" s="35" t="str">
        <f t="shared" si="10"/>
        <v/>
      </c>
      <c r="J137" s="22" t="str">
        <f t="shared" si="11"/>
        <v/>
      </c>
      <c r="K137" s="22" t="str">
        <f t="shared" si="12"/>
        <v/>
      </c>
      <c r="L137" s="22" t="str">
        <f t="shared" si="7"/>
        <v/>
      </c>
      <c r="M137" s="22" t="str">
        <f t="shared" si="13"/>
        <v/>
      </c>
    </row>
    <row r="138" spans="3:13" ht="18" customHeight="1">
      <c r="C138" s="145"/>
      <c r="D138" s="142"/>
      <c r="E138" s="108"/>
      <c r="F138" s="116"/>
      <c r="G138" s="22" t="str">
        <f t="shared" si="8"/>
        <v/>
      </c>
      <c r="H138" s="35" t="str">
        <f t="shared" si="9"/>
        <v/>
      </c>
      <c r="I138" s="35" t="str">
        <f t="shared" si="10"/>
        <v/>
      </c>
      <c r="J138" s="22" t="str">
        <f t="shared" si="11"/>
        <v/>
      </c>
      <c r="K138" s="22" t="str">
        <f t="shared" si="12"/>
        <v/>
      </c>
      <c r="L138" s="22" t="str">
        <f t="shared" si="7"/>
        <v/>
      </c>
      <c r="M138" s="22" t="str">
        <f t="shared" si="13"/>
        <v/>
      </c>
    </row>
    <row r="139" spans="3:13" ht="18" customHeight="1">
      <c r="C139" s="145"/>
      <c r="D139" s="142"/>
      <c r="E139" s="108"/>
      <c r="F139" s="116"/>
      <c r="G139" s="22" t="str">
        <f t="shared" si="8"/>
        <v/>
      </c>
      <c r="H139" s="35" t="str">
        <f t="shared" si="9"/>
        <v/>
      </c>
      <c r="I139" s="35" t="str">
        <f t="shared" si="10"/>
        <v/>
      </c>
      <c r="J139" s="22" t="str">
        <f t="shared" si="11"/>
        <v/>
      </c>
      <c r="K139" s="22" t="str">
        <f t="shared" si="12"/>
        <v/>
      </c>
      <c r="L139" s="22" t="str">
        <f t="shared" si="7"/>
        <v/>
      </c>
      <c r="M139" s="22" t="str">
        <f t="shared" si="13"/>
        <v/>
      </c>
    </row>
    <row r="140" spans="3:13" ht="18" customHeight="1">
      <c r="C140" s="145"/>
      <c r="D140" s="142"/>
      <c r="E140" s="108"/>
      <c r="F140" s="116"/>
      <c r="G140" s="22" t="str">
        <f t="shared" si="8"/>
        <v/>
      </c>
      <c r="H140" s="35" t="str">
        <f t="shared" si="9"/>
        <v/>
      </c>
      <c r="I140" s="35" t="str">
        <f t="shared" si="10"/>
        <v/>
      </c>
      <c r="J140" s="22" t="str">
        <f t="shared" si="11"/>
        <v/>
      </c>
      <c r="K140" s="22" t="str">
        <f t="shared" si="12"/>
        <v/>
      </c>
      <c r="L140" s="22" t="str">
        <f t="shared" si="7"/>
        <v/>
      </c>
      <c r="M140" s="22" t="str">
        <f t="shared" si="13"/>
        <v/>
      </c>
    </row>
    <row r="141" spans="3:13" ht="18" customHeight="1">
      <c r="C141" s="145"/>
      <c r="D141" s="142"/>
      <c r="E141" s="108"/>
      <c r="F141" s="116"/>
      <c r="G141" s="22" t="str">
        <f t="shared" si="8"/>
        <v/>
      </c>
      <c r="H141" s="35" t="str">
        <f t="shared" si="9"/>
        <v/>
      </c>
      <c r="I141" s="35" t="str">
        <f t="shared" si="10"/>
        <v/>
      </c>
      <c r="J141" s="22" t="str">
        <f t="shared" si="11"/>
        <v/>
      </c>
      <c r="K141" s="22" t="str">
        <f t="shared" si="12"/>
        <v/>
      </c>
      <c r="L141" s="22" t="str">
        <f t="shared" si="7"/>
        <v/>
      </c>
      <c r="M141" s="22" t="str">
        <f t="shared" si="13"/>
        <v/>
      </c>
    </row>
    <row r="142" spans="3:13" ht="18" customHeight="1">
      <c r="C142" s="145"/>
      <c r="D142" s="142"/>
      <c r="E142" s="108"/>
      <c r="F142" s="116"/>
      <c r="G142" s="22" t="str">
        <f t="shared" si="8"/>
        <v/>
      </c>
      <c r="H142" s="35" t="str">
        <f t="shared" si="9"/>
        <v/>
      </c>
      <c r="I142" s="35" t="str">
        <f t="shared" si="10"/>
        <v/>
      </c>
      <c r="J142" s="22" t="str">
        <f t="shared" si="11"/>
        <v/>
      </c>
      <c r="K142" s="22" t="str">
        <f t="shared" si="12"/>
        <v/>
      </c>
      <c r="L142" s="22" t="str">
        <f t="shared" si="7"/>
        <v/>
      </c>
      <c r="M142" s="22" t="str">
        <f t="shared" si="13"/>
        <v/>
      </c>
    </row>
    <row r="143" spans="3:13" ht="18" customHeight="1">
      <c r="C143" s="145"/>
      <c r="D143" s="142"/>
      <c r="E143" s="108"/>
      <c r="F143" s="116"/>
      <c r="G143" s="22" t="str">
        <f t="shared" si="8"/>
        <v/>
      </c>
      <c r="H143" s="35" t="str">
        <f t="shared" si="9"/>
        <v/>
      </c>
      <c r="I143" s="35" t="str">
        <f t="shared" si="10"/>
        <v/>
      </c>
      <c r="J143" s="22" t="str">
        <f t="shared" si="11"/>
        <v/>
      </c>
      <c r="K143" s="22" t="str">
        <f t="shared" si="12"/>
        <v/>
      </c>
      <c r="L143" s="22" t="str">
        <f t="shared" si="7"/>
        <v/>
      </c>
      <c r="M143" s="22" t="str">
        <f t="shared" si="13"/>
        <v/>
      </c>
    </row>
    <row r="144" spans="3:13" ht="18" customHeight="1">
      <c r="C144" s="145"/>
      <c r="D144" s="142"/>
      <c r="E144" s="108"/>
      <c r="F144" s="116"/>
      <c r="G144" s="22" t="str">
        <f t="shared" si="8"/>
        <v/>
      </c>
      <c r="H144" s="35" t="str">
        <f t="shared" si="9"/>
        <v/>
      </c>
      <c r="I144" s="35" t="str">
        <f t="shared" si="10"/>
        <v/>
      </c>
      <c r="J144" s="22" t="str">
        <f t="shared" si="11"/>
        <v/>
      </c>
      <c r="K144" s="22" t="str">
        <f t="shared" si="12"/>
        <v/>
      </c>
      <c r="L144" s="22" t="str">
        <f t="shared" si="7"/>
        <v/>
      </c>
      <c r="M144" s="22" t="str">
        <f t="shared" si="13"/>
        <v/>
      </c>
    </row>
    <row r="145" spans="3:13" ht="18" customHeight="1">
      <c r="C145" s="145"/>
      <c r="D145" s="142"/>
      <c r="E145" s="108"/>
      <c r="F145" s="116"/>
      <c r="G145" s="22" t="str">
        <f t="shared" si="8"/>
        <v/>
      </c>
      <c r="H145" s="35" t="str">
        <f t="shared" si="9"/>
        <v/>
      </c>
      <c r="I145" s="35" t="str">
        <f t="shared" si="10"/>
        <v/>
      </c>
      <c r="J145" s="22" t="str">
        <f t="shared" si="11"/>
        <v/>
      </c>
      <c r="K145" s="22" t="str">
        <f t="shared" si="12"/>
        <v/>
      </c>
      <c r="L145" s="22" t="str">
        <f t="shared" si="7"/>
        <v/>
      </c>
      <c r="M145" s="22" t="str">
        <f t="shared" si="13"/>
        <v/>
      </c>
    </row>
    <row r="146" spans="3:13" ht="18" customHeight="1">
      <c r="C146" s="145"/>
      <c r="D146" s="142"/>
      <c r="E146" s="108"/>
      <c r="F146" s="116"/>
      <c r="G146" s="22" t="str">
        <f t="shared" si="8"/>
        <v/>
      </c>
      <c r="H146" s="35" t="str">
        <f t="shared" si="9"/>
        <v/>
      </c>
      <c r="I146" s="35" t="str">
        <f t="shared" si="10"/>
        <v/>
      </c>
      <c r="J146" s="22" t="str">
        <f t="shared" si="11"/>
        <v/>
      </c>
      <c r="K146" s="22" t="str">
        <f t="shared" si="12"/>
        <v/>
      </c>
      <c r="L146" s="22" t="str">
        <f t="shared" si="7"/>
        <v/>
      </c>
      <c r="M146" s="22" t="str">
        <f t="shared" si="13"/>
        <v/>
      </c>
    </row>
    <row r="147" spans="3:13" ht="18" customHeight="1">
      <c r="C147" s="145"/>
      <c r="D147" s="142"/>
      <c r="E147" s="108"/>
      <c r="F147" s="116"/>
      <c r="G147" s="22" t="str">
        <f t="shared" si="8"/>
        <v/>
      </c>
      <c r="H147" s="35" t="str">
        <f t="shared" si="9"/>
        <v/>
      </c>
      <c r="I147" s="35" t="str">
        <f t="shared" si="10"/>
        <v/>
      </c>
      <c r="J147" s="22" t="str">
        <f t="shared" si="11"/>
        <v/>
      </c>
      <c r="K147" s="22" t="str">
        <f t="shared" si="12"/>
        <v/>
      </c>
      <c r="L147" s="22" t="str">
        <f t="shared" si="7"/>
        <v/>
      </c>
      <c r="M147" s="22" t="str">
        <f t="shared" si="13"/>
        <v/>
      </c>
    </row>
    <row r="148" spans="3:13" ht="18" customHeight="1">
      <c r="C148" s="145"/>
      <c r="D148" s="142"/>
      <c r="E148" s="108"/>
      <c r="F148" s="116"/>
      <c r="G148" s="22" t="str">
        <f t="shared" si="8"/>
        <v/>
      </c>
      <c r="H148" s="35" t="str">
        <f t="shared" si="9"/>
        <v/>
      </c>
      <c r="I148" s="35" t="str">
        <f t="shared" si="10"/>
        <v/>
      </c>
      <c r="J148" s="22" t="str">
        <f t="shared" si="11"/>
        <v/>
      </c>
      <c r="K148" s="22" t="str">
        <f t="shared" si="12"/>
        <v/>
      </c>
      <c r="L148" s="22" t="str">
        <f t="shared" si="7"/>
        <v/>
      </c>
      <c r="M148" s="22" t="str">
        <f t="shared" si="13"/>
        <v/>
      </c>
    </row>
    <row r="149" spans="3:13" ht="18" customHeight="1">
      <c r="C149" s="145"/>
      <c r="D149" s="142"/>
      <c r="E149" s="108"/>
      <c r="F149" s="116"/>
      <c r="G149" s="22" t="str">
        <f t="shared" si="8"/>
        <v/>
      </c>
      <c r="H149" s="35" t="str">
        <f t="shared" si="9"/>
        <v/>
      </c>
      <c r="I149" s="35" t="str">
        <f t="shared" si="10"/>
        <v/>
      </c>
      <c r="J149" s="22" t="str">
        <f t="shared" si="11"/>
        <v/>
      </c>
      <c r="K149" s="22" t="str">
        <f t="shared" si="12"/>
        <v/>
      </c>
      <c r="L149" s="22" t="str">
        <f t="shared" si="7"/>
        <v/>
      </c>
      <c r="M149" s="22" t="str">
        <f t="shared" si="13"/>
        <v/>
      </c>
    </row>
    <row r="150" spans="3:13" ht="18" customHeight="1">
      <c r="C150" s="145"/>
      <c r="D150" s="142"/>
      <c r="E150" s="108"/>
      <c r="F150" s="116"/>
      <c r="G150" s="22" t="str">
        <f t="shared" si="8"/>
        <v/>
      </c>
      <c r="H150" s="35" t="str">
        <f t="shared" si="9"/>
        <v/>
      </c>
      <c r="I150" s="35" t="str">
        <f t="shared" si="10"/>
        <v/>
      </c>
      <c r="J150" s="22" t="str">
        <f t="shared" si="11"/>
        <v/>
      </c>
      <c r="K150" s="22" t="str">
        <f t="shared" si="12"/>
        <v/>
      </c>
      <c r="L150" s="22" t="str">
        <f t="shared" si="7"/>
        <v/>
      </c>
      <c r="M150" s="22" t="str">
        <f t="shared" si="13"/>
        <v/>
      </c>
    </row>
    <row r="151" spans="3:13" ht="18" customHeight="1">
      <c r="C151" s="145"/>
      <c r="D151" s="142"/>
      <c r="E151" s="108"/>
      <c r="F151" s="116"/>
      <c r="G151" s="22" t="str">
        <f t="shared" si="8"/>
        <v/>
      </c>
      <c r="H151" s="35" t="str">
        <f t="shared" si="9"/>
        <v/>
      </c>
      <c r="I151" s="35" t="str">
        <f t="shared" si="10"/>
        <v/>
      </c>
      <c r="J151" s="22" t="str">
        <f t="shared" si="11"/>
        <v/>
      </c>
      <c r="K151" s="22" t="str">
        <f t="shared" si="12"/>
        <v/>
      </c>
      <c r="L151" s="22" t="str">
        <f t="shared" ref="L151:L214" si="14">IF(OR(C151="",D151=""),"",TAISEKI_A*K151+TAISEKI_B)</f>
        <v/>
      </c>
      <c r="M151" s="22" t="str">
        <f t="shared" si="13"/>
        <v/>
      </c>
    </row>
    <row r="152" spans="3:13" ht="18" customHeight="1">
      <c r="C152" s="145"/>
      <c r="D152" s="142"/>
      <c r="E152" s="108"/>
      <c r="F152" s="116"/>
      <c r="G152" s="22" t="str">
        <f t="shared" ref="G152:G215" si="15">IF(OR(C152="",D152=""),"",D152/2*H152/2*I152/2*4/3*PI())</f>
        <v/>
      </c>
      <c r="H152" s="35" t="str">
        <f t="shared" ref="H152:H215" si="16">IF(OR(C152="",D152=""),"",IF(E152="",D152,E152))</f>
        <v/>
      </c>
      <c r="I152" s="35" t="str">
        <f t="shared" ref="I152:I215" si="17">IF(OR(C152="",D152=""),"",IF(F152="",H152,F152))</f>
        <v/>
      </c>
      <c r="J152" s="22" t="str">
        <f t="shared" ref="J152:J215" si="18">IF(OR(C152="",D152=""),"",LOG(G152))</f>
        <v/>
      </c>
      <c r="K152" s="22" t="str">
        <f t="shared" ref="K152:K215" si="19">IF(OR(C152="",D152=""),"",C152-MIN(C$23:C$223))</f>
        <v/>
      </c>
      <c r="L152" s="22" t="str">
        <f t="shared" si="14"/>
        <v/>
      </c>
      <c r="M152" s="22" t="str">
        <f t="shared" ref="M152:M215" si="20">IF(OR(C152="",D152=""),"",10^L152)</f>
        <v/>
      </c>
    </row>
    <row r="153" spans="3:13" ht="18" customHeight="1">
      <c r="C153" s="145"/>
      <c r="D153" s="142"/>
      <c r="E153" s="108"/>
      <c r="F153" s="116"/>
      <c r="G153" s="22" t="str">
        <f t="shared" si="15"/>
        <v/>
      </c>
      <c r="H153" s="35" t="str">
        <f t="shared" si="16"/>
        <v/>
      </c>
      <c r="I153" s="35" t="str">
        <f t="shared" si="17"/>
        <v/>
      </c>
      <c r="J153" s="22" t="str">
        <f t="shared" si="18"/>
        <v/>
      </c>
      <c r="K153" s="22" t="str">
        <f t="shared" si="19"/>
        <v/>
      </c>
      <c r="L153" s="22" t="str">
        <f t="shared" si="14"/>
        <v/>
      </c>
      <c r="M153" s="22" t="str">
        <f t="shared" si="20"/>
        <v/>
      </c>
    </row>
    <row r="154" spans="3:13" ht="18" customHeight="1">
      <c r="C154" s="145"/>
      <c r="D154" s="142"/>
      <c r="E154" s="108"/>
      <c r="F154" s="116"/>
      <c r="G154" s="22" t="str">
        <f t="shared" si="15"/>
        <v/>
      </c>
      <c r="H154" s="35" t="str">
        <f t="shared" si="16"/>
        <v/>
      </c>
      <c r="I154" s="35" t="str">
        <f t="shared" si="17"/>
        <v/>
      </c>
      <c r="J154" s="22" t="str">
        <f t="shared" si="18"/>
        <v/>
      </c>
      <c r="K154" s="22" t="str">
        <f t="shared" si="19"/>
        <v/>
      </c>
      <c r="L154" s="22" t="str">
        <f t="shared" si="14"/>
        <v/>
      </c>
      <c r="M154" s="22" t="str">
        <f t="shared" si="20"/>
        <v/>
      </c>
    </row>
    <row r="155" spans="3:13" ht="18" customHeight="1">
      <c r="C155" s="145"/>
      <c r="D155" s="142"/>
      <c r="E155" s="108"/>
      <c r="F155" s="116"/>
      <c r="G155" s="22" t="str">
        <f t="shared" si="15"/>
        <v/>
      </c>
      <c r="H155" s="35" t="str">
        <f t="shared" si="16"/>
        <v/>
      </c>
      <c r="I155" s="35" t="str">
        <f t="shared" si="17"/>
        <v/>
      </c>
      <c r="J155" s="22" t="str">
        <f t="shared" si="18"/>
        <v/>
      </c>
      <c r="K155" s="22" t="str">
        <f t="shared" si="19"/>
        <v/>
      </c>
      <c r="L155" s="22" t="str">
        <f t="shared" si="14"/>
        <v/>
      </c>
      <c r="M155" s="22" t="str">
        <f t="shared" si="20"/>
        <v/>
      </c>
    </row>
    <row r="156" spans="3:13" ht="18" customHeight="1">
      <c r="C156" s="145"/>
      <c r="D156" s="142"/>
      <c r="E156" s="108"/>
      <c r="F156" s="116"/>
      <c r="G156" s="22" t="str">
        <f t="shared" si="15"/>
        <v/>
      </c>
      <c r="H156" s="35" t="str">
        <f t="shared" si="16"/>
        <v/>
      </c>
      <c r="I156" s="35" t="str">
        <f t="shared" si="17"/>
        <v/>
      </c>
      <c r="J156" s="22" t="str">
        <f t="shared" si="18"/>
        <v/>
      </c>
      <c r="K156" s="22" t="str">
        <f t="shared" si="19"/>
        <v/>
      </c>
      <c r="L156" s="22" t="str">
        <f t="shared" si="14"/>
        <v/>
      </c>
      <c r="M156" s="22" t="str">
        <f t="shared" si="20"/>
        <v/>
      </c>
    </row>
    <row r="157" spans="3:13" ht="18" customHeight="1">
      <c r="C157" s="145"/>
      <c r="D157" s="142"/>
      <c r="E157" s="108"/>
      <c r="F157" s="116"/>
      <c r="G157" s="22" t="str">
        <f t="shared" si="15"/>
        <v/>
      </c>
      <c r="H157" s="35" t="str">
        <f t="shared" si="16"/>
        <v/>
      </c>
      <c r="I157" s="35" t="str">
        <f t="shared" si="17"/>
        <v/>
      </c>
      <c r="J157" s="22" t="str">
        <f t="shared" si="18"/>
        <v/>
      </c>
      <c r="K157" s="22" t="str">
        <f t="shared" si="19"/>
        <v/>
      </c>
      <c r="L157" s="22" t="str">
        <f t="shared" si="14"/>
        <v/>
      </c>
      <c r="M157" s="22" t="str">
        <f t="shared" si="20"/>
        <v/>
      </c>
    </row>
    <row r="158" spans="3:13" ht="18" customHeight="1">
      <c r="C158" s="145"/>
      <c r="D158" s="142"/>
      <c r="E158" s="108"/>
      <c r="F158" s="116"/>
      <c r="G158" s="22" t="str">
        <f t="shared" si="15"/>
        <v/>
      </c>
      <c r="H158" s="35" t="str">
        <f t="shared" si="16"/>
        <v/>
      </c>
      <c r="I158" s="35" t="str">
        <f t="shared" si="17"/>
        <v/>
      </c>
      <c r="J158" s="22" t="str">
        <f t="shared" si="18"/>
        <v/>
      </c>
      <c r="K158" s="22" t="str">
        <f t="shared" si="19"/>
        <v/>
      </c>
      <c r="L158" s="22" t="str">
        <f t="shared" si="14"/>
        <v/>
      </c>
      <c r="M158" s="22" t="str">
        <f t="shared" si="20"/>
        <v/>
      </c>
    </row>
    <row r="159" spans="3:13" ht="18" customHeight="1">
      <c r="C159" s="145"/>
      <c r="D159" s="142"/>
      <c r="E159" s="108"/>
      <c r="F159" s="116"/>
      <c r="G159" s="22" t="str">
        <f t="shared" si="15"/>
        <v/>
      </c>
      <c r="H159" s="35" t="str">
        <f t="shared" si="16"/>
        <v/>
      </c>
      <c r="I159" s="35" t="str">
        <f t="shared" si="17"/>
        <v/>
      </c>
      <c r="J159" s="22" t="str">
        <f t="shared" si="18"/>
        <v/>
      </c>
      <c r="K159" s="22" t="str">
        <f t="shared" si="19"/>
        <v/>
      </c>
      <c r="L159" s="22" t="str">
        <f t="shared" si="14"/>
        <v/>
      </c>
      <c r="M159" s="22" t="str">
        <f t="shared" si="20"/>
        <v/>
      </c>
    </row>
    <row r="160" spans="3:13" ht="18" customHeight="1">
      <c r="C160" s="145"/>
      <c r="D160" s="142"/>
      <c r="E160" s="108"/>
      <c r="F160" s="116"/>
      <c r="G160" s="22" t="str">
        <f t="shared" si="15"/>
        <v/>
      </c>
      <c r="H160" s="35" t="str">
        <f t="shared" si="16"/>
        <v/>
      </c>
      <c r="I160" s="35" t="str">
        <f t="shared" si="17"/>
        <v/>
      </c>
      <c r="J160" s="22" t="str">
        <f t="shared" si="18"/>
        <v/>
      </c>
      <c r="K160" s="22" t="str">
        <f t="shared" si="19"/>
        <v/>
      </c>
      <c r="L160" s="22" t="str">
        <f t="shared" si="14"/>
        <v/>
      </c>
      <c r="M160" s="22" t="str">
        <f t="shared" si="20"/>
        <v/>
      </c>
    </row>
    <row r="161" spans="3:13" ht="18" customHeight="1">
      <c r="C161" s="145"/>
      <c r="D161" s="142"/>
      <c r="E161" s="108"/>
      <c r="F161" s="116"/>
      <c r="G161" s="22" t="str">
        <f t="shared" si="15"/>
        <v/>
      </c>
      <c r="H161" s="35" t="str">
        <f t="shared" si="16"/>
        <v/>
      </c>
      <c r="I161" s="35" t="str">
        <f t="shared" si="17"/>
        <v/>
      </c>
      <c r="J161" s="22" t="str">
        <f t="shared" si="18"/>
        <v/>
      </c>
      <c r="K161" s="22" t="str">
        <f t="shared" si="19"/>
        <v/>
      </c>
      <c r="L161" s="22" t="str">
        <f t="shared" si="14"/>
        <v/>
      </c>
      <c r="M161" s="22" t="str">
        <f t="shared" si="20"/>
        <v/>
      </c>
    </row>
    <row r="162" spans="3:13" ht="18" customHeight="1">
      <c r="C162" s="145"/>
      <c r="D162" s="142"/>
      <c r="E162" s="108"/>
      <c r="F162" s="116"/>
      <c r="G162" s="22" t="str">
        <f t="shared" si="15"/>
        <v/>
      </c>
      <c r="H162" s="35" t="str">
        <f t="shared" si="16"/>
        <v/>
      </c>
      <c r="I162" s="35" t="str">
        <f t="shared" si="17"/>
        <v/>
      </c>
      <c r="J162" s="22" t="str">
        <f t="shared" si="18"/>
        <v/>
      </c>
      <c r="K162" s="22" t="str">
        <f t="shared" si="19"/>
        <v/>
      </c>
      <c r="L162" s="22" t="str">
        <f t="shared" si="14"/>
        <v/>
      </c>
      <c r="M162" s="22" t="str">
        <f t="shared" si="20"/>
        <v/>
      </c>
    </row>
    <row r="163" spans="3:13" ht="18" customHeight="1">
      <c r="C163" s="145"/>
      <c r="D163" s="142"/>
      <c r="E163" s="108"/>
      <c r="F163" s="116"/>
      <c r="G163" s="22" t="str">
        <f t="shared" si="15"/>
        <v/>
      </c>
      <c r="H163" s="35" t="str">
        <f t="shared" si="16"/>
        <v/>
      </c>
      <c r="I163" s="35" t="str">
        <f t="shared" si="17"/>
        <v/>
      </c>
      <c r="J163" s="22" t="str">
        <f t="shared" si="18"/>
        <v/>
      </c>
      <c r="K163" s="22" t="str">
        <f t="shared" si="19"/>
        <v/>
      </c>
      <c r="L163" s="22" t="str">
        <f t="shared" si="14"/>
        <v/>
      </c>
      <c r="M163" s="22" t="str">
        <f t="shared" si="20"/>
        <v/>
      </c>
    </row>
    <row r="164" spans="3:13" ht="18" customHeight="1">
      <c r="C164" s="145"/>
      <c r="D164" s="142"/>
      <c r="E164" s="108"/>
      <c r="F164" s="116"/>
      <c r="G164" s="22" t="str">
        <f t="shared" si="15"/>
        <v/>
      </c>
      <c r="H164" s="35" t="str">
        <f t="shared" si="16"/>
        <v/>
      </c>
      <c r="I164" s="35" t="str">
        <f t="shared" si="17"/>
        <v/>
      </c>
      <c r="J164" s="22" t="str">
        <f t="shared" si="18"/>
        <v/>
      </c>
      <c r="K164" s="22" t="str">
        <f t="shared" si="19"/>
        <v/>
      </c>
      <c r="L164" s="22" t="str">
        <f t="shared" si="14"/>
        <v/>
      </c>
      <c r="M164" s="22" t="str">
        <f t="shared" si="20"/>
        <v/>
      </c>
    </row>
    <row r="165" spans="3:13" ht="18" customHeight="1">
      <c r="C165" s="145"/>
      <c r="D165" s="142"/>
      <c r="E165" s="108"/>
      <c r="F165" s="116"/>
      <c r="G165" s="22" t="str">
        <f t="shared" si="15"/>
        <v/>
      </c>
      <c r="H165" s="35" t="str">
        <f t="shared" si="16"/>
        <v/>
      </c>
      <c r="I165" s="35" t="str">
        <f t="shared" si="17"/>
        <v/>
      </c>
      <c r="J165" s="22" t="str">
        <f t="shared" si="18"/>
        <v/>
      </c>
      <c r="K165" s="22" t="str">
        <f t="shared" si="19"/>
        <v/>
      </c>
      <c r="L165" s="22" t="str">
        <f t="shared" si="14"/>
        <v/>
      </c>
      <c r="M165" s="22" t="str">
        <f t="shared" si="20"/>
        <v/>
      </c>
    </row>
    <row r="166" spans="3:13" ht="18" customHeight="1">
      <c r="C166" s="145"/>
      <c r="D166" s="142"/>
      <c r="E166" s="108"/>
      <c r="F166" s="116"/>
      <c r="G166" s="22" t="str">
        <f t="shared" si="15"/>
        <v/>
      </c>
      <c r="H166" s="35" t="str">
        <f t="shared" si="16"/>
        <v/>
      </c>
      <c r="I166" s="35" t="str">
        <f t="shared" si="17"/>
        <v/>
      </c>
      <c r="J166" s="22" t="str">
        <f t="shared" si="18"/>
        <v/>
      </c>
      <c r="K166" s="22" t="str">
        <f t="shared" si="19"/>
        <v/>
      </c>
      <c r="L166" s="22" t="str">
        <f t="shared" si="14"/>
        <v/>
      </c>
      <c r="M166" s="22" t="str">
        <f t="shared" si="20"/>
        <v/>
      </c>
    </row>
    <row r="167" spans="3:13" ht="18" customHeight="1">
      <c r="C167" s="145"/>
      <c r="D167" s="142"/>
      <c r="E167" s="108"/>
      <c r="F167" s="116"/>
      <c r="G167" s="22" t="str">
        <f t="shared" si="15"/>
        <v/>
      </c>
      <c r="H167" s="35" t="str">
        <f t="shared" si="16"/>
        <v/>
      </c>
      <c r="I167" s="35" t="str">
        <f t="shared" si="17"/>
        <v/>
      </c>
      <c r="J167" s="22" t="str">
        <f t="shared" si="18"/>
        <v/>
      </c>
      <c r="K167" s="22" t="str">
        <f t="shared" si="19"/>
        <v/>
      </c>
      <c r="L167" s="22" t="str">
        <f t="shared" si="14"/>
        <v/>
      </c>
      <c r="M167" s="22" t="str">
        <f t="shared" si="20"/>
        <v/>
      </c>
    </row>
    <row r="168" spans="3:13" ht="18" customHeight="1">
      <c r="C168" s="145"/>
      <c r="D168" s="142"/>
      <c r="E168" s="108"/>
      <c r="F168" s="116"/>
      <c r="G168" s="22" t="str">
        <f t="shared" si="15"/>
        <v/>
      </c>
      <c r="H168" s="35" t="str">
        <f t="shared" si="16"/>
        <v/>
      </c>
      <c r="I168" s="35" t="str">
        <f t="shared" si="17"/>
        <v/>
      </c>
      <c r="J168" s="22" t="str">
        <f t="shared" si="18"/>
        <v/>
      </c>
      <c r="K168" s="22" t="str">
        <f t="shared" si="19"/>
        <v/>
      </c>
      <c r="L168" s="22" t="str">
        <f t="shared" si="14"/>
        <v/>
      </c>
      <c r="M168" s="22" t="str">
        <f t="shared" si="20"/>
        <v/>
      </c>
    </row>
    <row r="169" spans="3:13" ht="18" customHeight="1">
      <c r="C169" s="145"/>
      <c r="D169" s="142"/>
      <c r="E169" s="108"/>
      <c r="F169" s="116"/>
      <c r="G169" s="22" t="str">
        <f t="shared" si="15"/>
        <v/>
      </c>
      <c r="H169" s="35" t="str">
        <f t="shared" si="16"/>
        <v/>
      </c>
      <c r="I169" s="35" t="str">
        <f t="shared" si="17"/>
        <v/>
      </c>
      <c r="J169" s="22" t="str">
        <f t="shared" si="18"/>
        <v/>
      </c>
      <c r="K169" s="22" t="str">
        <f t="shared" si="19"/>
        <v/>
      </c>
      <c r="L169" s="22" t="str">
        <f t="shared" si="14"/>
        <v/>
      </c>
      <c r="M169" s="22" t="str">
        <f t="shared" si="20"/>
        <v/>
      </c>
    </row>
    <row r="170" spans="3:13" ht="18" customHeight="1">
      <c r="C170" s="145"/>
      <c r="D170" s="142"/>
      <c r="E170" s="108"/>
      <c r="F170" s="116"/>
      <c r="G170" s="22" t="str">
        <f t="shared" si="15"/>
        <v/>
      </c>
      <c r="H170" s="35" t="str">
        <f t="shared" si="16"/>
        <v/>
      </c>
      <c r="I170" s="35" t="str">
        <f t="shared" si="17"/>
        <v/>
      </c>
      <c r="J170" s="22" t="str">
        <f t="shared" si="18"/>
        <v/>
      </c>
      <c r="K170" s="22" t="str">
        <f t="shared" si="19"/>
        <v/>
      </c>
      <c r="L170" s="22" t="str">
        <f t="shared" si="14"/>
        <v/>
      </c>
      <c r="M170" s="22" t="str">
        <f t="shared" si="20"/>
        <v/>
      </c>
    </row>
    <row r="171" spans="3:13" ht="18" customHeight="1">
      <c r="C171" s="145"/>
      <c r="D171" s="142"/>
      <c r="E171" s="108"/>
      <c r="F171" s="116"/>
      <c r="G171" s="22" t="str">
        <f t="shared" si="15"/>
        <v/>
      </c>
      <c r="H171" s="35" t="str">
        <f t="shared" si="16"/>
        <v/>
      </c>
      <c r="I171" s="35" t="str">
        <f t="shared" si="17"/>
        <v/>
      </c>
      <c r="J171" s="22" t="str">
        <f t="shared" si="18"/>
        <v/>
      </c>
      <c r="K171" s="22" t="str">
        <f t="shared" si="19"/>
        <v/>
      </c>
      <c r="L171" s="22" t="str">
        <f t="shared" si="14"/>
        <v/>
      </c>
      <c r="M171" s="22" t="str">
        <f t="shared" si="20"/>
        <v/>
      </c>
    </row>
    <row r="172" spans="3:13" ht="18" customHeight="1">
      <c r="C172" s="145"/>
      <c r="D172" s="142"/>
      <c r="E172" s="108"/>
      <c r="F172" s="116"/>
      <c r="G172" s="22" t="str">
        <f t="shared" si="15"/>
        <v/>
      </c>
      <c r="H172" s="35" t="str">
        <f t="shared" si="16"/>
        <v/>
      </c>
      <c r="I172" s="35" t="str">
        <f t="shared" si="17"/>
        <v/>
      </c>
      <c r="J172" s="22" t="str">
        <f t="shared" si="18"/>
        <v/>
      </c>
      <c r="K172" s="22" t="str">
        <f t="shared" si="19"/>
        <v/>
      </c>
      <c r="L172" s="22" t="str">
        <f t="shared" si="14"/>
        <v/>
      </c>
      <c r="M172" s="22" t="str">
        <f t="shared" si="20"/>
        <v/>
      </c>
    </row>
    <row r="173" spans="3:13" ht="18" customHeight="1">
      <c r="C173" s="145"/>
      <c r="D173" s="142"/>
      <c r="E173" s="108"/>
      <c r="F173" s="116"/>
      <c r="G173" s="22" t="str">
        <f t="shared" si="15"/>
        <v/>
      </c>
      <c r="H173" s="35" t="str">
        <f t="shared" si="16"/>
        <v/>
      </c>
      <c r="I173" s="35" t="str">
        <f t="shared" si="17"/>
        <v/>
      </c>
      <c r="J173" s="22" t="str">
        <f t="shared" si="18"/>
        <v/>
      </c>
      <c r="K173" s="22" t="str">
        <f t="shared" si="19"/>
        <v/>
      </c>
      <c r="L173" s="22" t="str">
        <f t="shared" si="14"/>
        <v/>
      </c>
      <c r="M173" s="22" t="str">
        <f t="shared" si="20"/>
        <v/>
      </c>
    </row>
    <row r="174" spans="3:13" ht="18" customHeight="1">
      <c r="C174" s="145"/>
      <c r="D174" s="142"/>
      <c r="E174" s="108"/>
      <c r="F174" s="116"/>
      <c r="G174" s="22" t="str">
        <f t="shared" si="15"/>
        <v/>
      </c>
      <c r="H174" s="35" t="str">
        <f t="shared" si="16"/>
        <v/>
      </c>
      <c r="I174" s="35" t="str">
        <f t="shared" si="17"/>
        <v/>
      </c>
      <c r="J174" s="22" t="str">
        <f t="shared" si="18"/>
        <v/>
      </c>
      <c r="K174" s="22" t="str">
        <f t="shared" si="19"/>
        <v/>
      </c>
      <c r="L174" s="22" t="str">
        <f t="shared" si="14"/>
        <v/>
      </c>
      <c r="M174" s="22" t="str">
        <f t="shared" si="20"/>
        <v/>
      </c>
    </row>
    <row r="175" spans="3:13" ht="18" customHeight="1">
      <c r="C175" s="145"/>
      <c r="D175" s="142"/>
      <c r="E175" s="108"/>
      <c r="F175" s="116"/>
      <c r="G175" s="22" t="str">
        <f t="shared" si="15"/>
        <v/>
      </c>
      <c r="H175" s="35" t="str">
        <f t="shared" si="16"/>
        <v/>
      </c>
      <c r="I175" s="35" t="str">
        <f t="shared" si="17"/>
        <v/>
      </c>
      <c r="J175" s="22" t="str">
        <f t="shared" si="18"/>
        <v/>
      </c>
      <c r="K175" s="22" t="str">
        <f t="shared" si="19"/>
        <v/>
      </c>
      <c r="L175" s="22" t="str">
        <f t="shared" si="14"/>
        <v/>
      </c>
      <c r="M175" s="22" t="str">
        <f t="shared" si="20"/>
        <v/>
      </c>
    </row>
    <row r="176" spans="3:13" ht="18" customHeight="1">
      <c r="C176" s="145"/>
      <c r="D176" s="142"/>
      <c r="E176" s="108"/>
      <c r="F176" s="116"/>
      <c r="G176" s="22" t="str">
        <f t="shared" si="15"/>
        <v/>
      </c>
      <c r="H176" s="35" t="str">
        <f t="shared" si="16"/>
        <v/>
      </c>
      <c r="I176" s="35" t="str">
        <f t="shared" si="17"/>
        <v/>
      </c>
      <c r="J176" s="22" t="str">
        <f t="shared" si="18"/>
        <v/>
      </c>
      <c r="K176" s="22" t="str">
        <f t="shared" si="19"/>
        <v/>
      </c>
      <c r="L176" s="22" t="str">
        <f t="shared" si="14"/>
        <v/>
      </c>
      <c r="M176" s="22" t="str">
        <f t="shared" si="20"/>
        <v/>
      </c>
    </row>
    <row r="177" spans="3:13" ht="18" customHeight="1">
      <c r="C177" s="145"/>
      <c r="D177" s="142"/>
      <c r="E177" s="108"/>
      <c r="F177" s="116"/>
      <c r="G177" s="22" t="str">
        <f t="shared" si="15"/>
        <v/>
      </c>
      <c r="H177" s="35" t="str">
        <f t="shared" si="16"/>
        <v/>
      </c>
      <c r="I177" s="35" t="str">
        <f t="shared" si="17"/>
        <v/>
      </c>
      <c r="J177" s="22" t="str">
        <f t="shared" si="18"/>
        <v/>
      </c>
      <c r="K177" s="22" t="str">
        <f t="shared" si="19"/>
        <v/>
      </c>
      <c r="L177" s="22" t="str">
        <f t="shared" si="14"/>
        <v/>
      </c>
      <c r="M177" s="22" t="str">
        <f t="shared" si="20"/>
        <v/>
      </c>
    </row>
    <row r="178" spans="3:13" ht="18" customHeight="1">
      <c r="C178" s="145"/>
      <c r="D178" s="142"/>
      <c r="E178" s="108"/>
      <c r="F178" s="116"/>
      <c r="G178" s="22" t="str">
        <f t="shared" si="15"/>
        <v/>
      </c>
      <c r="H178" s="35" t="str">
        <f t="shared" si="16"/>
        <v/>
      </c>
      <c r="I178" s="35" t="str">
        <f t="shared" si="17"/>
        <v/>
      </c>
      <c r="J178" s="22" t="str">
        <f t="shared" si="18"/>
        <v/>
      </c>
      <c r="K178" s="22" t="str">
        <f t="shared" si="19"/>
        <v/>
      </c>
      <c r="L178" s="22" t="str">
        <f t="shared" si="14"/>
        <v/>
      </c>
      <c r="M178" s="22" t="str">
        <f t="shared" si="20"/>
        <v/>
      </c>
    </row>
    <row r="179" spans="3:13" ht="18" customHeight="1">
      <c r="C179" s="145"/>
      <c r="D179" s="142"/>
      <c r="E179" s="108"/>
      <c r="F179" s="116"/>
      <c r="G179" s="22" t="str">
        <f t="shared" si="15"/>
        <v/>
      </c>
      <c r="H179" s="35" t="str">
        <f t="shared" si="16"/>
        <v/>
      </c>
      <c r="I179" s="35" t="str">
        <f t="shared" si="17"/>
        <v/>
      </c>
      <c r="J179" s="22" t="str">
        <f t="shared" si="18"/>
        <v/>
      </c>
      <c r="K179" s="22" t="str">
        <f t="shared" si="19"/>
        <v/>
      </c>
      <c r="L179" s="22" t="str">
        <f t="shared" si="14"/>
        <v/>
      </c>
      <c r="M179" s="22" t="str">
        <f t="shared" si="20"/>
        <v/>
      </c>
    </row>
    <row r="180" spans="3:13" ht="18" customHeight="1">
      <c r="C180" s="145"/>
      <c r="D180" s="142"/>
      <c r="E180" s="108"/>
      <c r="F180" s="116"/>
      <c r="G180" s="22" t="str">
        <f t="shared" si="15"/>
        <v/>
      </c>
      <c r="H180" s="35" t="str">
        <f t="shared" si="16"/>
        <v/>
      </c>
      <c r="I180" s="35" t="str">
        <f t="shared" si="17"/>
        <v/>
      </c>
      <c r="J180" s="22" t="str">
        <f t="shared" si="18"/>
        <v/>
      </c>
      <c r="K180" s="22" t="str">
        <f t="shared" si="19"/>
        <v/>
      </c>
      <c r="L180" s="22" t="str">
        <f t="shared" si="14"/>
        <v/>
      </c>
      <c r="M180" s="22" t="str">
        <f t="shared" si="20"/>
        <v/>
      </c>
    </row>
    <row r="181" spans="3:13" ht="18" customHeight="1">
      <c r="C181" s="145"/>
      <c r="D181" s="142"/>
      <c r="E181" s="108"/>
      <c r="F181" s="116"/>
      <c r="G181" s="22" t="str">
        <f t="shared" si="15"/>
        <v/>
      </c>
      <c r="H181" s="35" t="str">
        <f t="shared" si="16"/>
        <v/>
      </c>
      <c r="I181" s="35" t="str">
        <f t="shared" si="17"/>
        <v/>
      </c>
      <c r="J181" s="22" t="str">
        <f t="shared" si="18"/>
        <v/>
      </c>
      <c r="K181" s="22" t="str">
        <f t="shared" si="19"/>
        <v/>
      </c>
      <c r="L181" s="22" t="str">
        <f t="shared" si="14"/>
        <v/>
      </c>
      <c r="M181" s="22" t="str">
        <f t="shared" si="20"/>
        <v/>
      </c>
    </row>
    <row r="182" spans="3:13" ht="18" customHeight="1">
      <c r="C182" s="145"/>
      <c r="D182" s="142"/>
      <c r="E182" s="108"/>
      <c r="F182" s="116"/>
      <c r="G182" s="22" t="str">
        <f t="shared" si="15"/>
        <v/>
      </c>
      <c r="H182" s="35" t="str">
        <f t="shared" si="16"/>
        <v/>
      </c>
      <c r="I182" s="35" t="str">
        <f t="shared" si="17"/>
        <v/>
      </c>
      <c r="J182" s="22" t="str">
        <f t="shared" si="18"/>
        <v/>
      </c>
      <c r="K182" s="22" t="str">
        <f t="shared" si="19"/>
        <v/>
      </c>
      <c r="L182" s="22" t="str">
        <f t="shared" si="14"/>
        <v/>
      </c>
      <c r="M182" s="22" t="str">
        <f t="shared" si="20"/>
        <v/>
      </c>
    </row>
    <row r="183" spans="3:13" ht="18" customHeight="1">
      <c r="C183" s="145"/>
      <c r="D183" s="142"/>
      <c r="E183" s="108"/>
      <c r="F183" s="116"/>
      <c r="G183" s="22" t="str">
        <f t="shared" si="15"/>
        <v/>
      </c>
      <c r="H183" s="35" t="str">
        <f t="shared" si="16"/>
        <v/>
      </c>
      <c r="I183" s="35" t="str">
        <f t="shared" si="17"/>
        <v/>
      </c>
      <c r="J183" s="22" t="str">
        <f t="shared" si="18"/>
        <v/>
      </c>
      <c r="K183" s="22" t="str">
        <f t="shared" si="19"/>
        <v/>
      </c>
      <c r="L183" s="22" t="str">
        <f t="shared" si="14"/>
        <v/>
      </c>
      <c r="M183" s="22" t="str">
        <f t="shared" si="20"/>
        <v/>
      </c>
    </row>
    <row r="184" spans="3:13" ht="18" customHeight="1">
      <c r="C184" s="145"/>
      <c r="D184" s="142"/>
      <c r="E184" s="108"/>
      <c r="F184" s="116"/>
      <c r="G184" s="22" t="str">
        <f t="shared" si="15"/>
        <v/>
      </c>
      <c r="H184" s="35" t="str">
        <f t="shared" si="16"/>
        <v/>
      </c>
      <c r="I184" s="35" t="str">
        <f t="shared" si="17"/>
        <v/>
      </c>
      <c r="J184" s="22" t="str">
        <f t="shared" si="18"/>
        <v/>
      </c>
      <c r="K184" s="22" t="str">
        <f t="shared" si="19"/>
        <v/>
      </c>
      <c r="L184" s="22" t="str">
        <f t="shared" si="14"/>
        <v/>
      </c>
      <c r="M184" s="22" t="str">
        <f t="shared" si="20"/>
        <v/>
      </c>
    </row>
    <row r="185" spans="3:13" ht="18" customHeight="1">
      <c r="C185" s="145"/>
      <c r="D185" s="142"/>
      <c r="E185" s="108"/>
      <c r="F185" s="116"/>
      <c r="G185" s="22" t="str">
        <f t="shared" si="15"/>
        <v/>
      </c>
      <c r="H185" s="35" t="str">
        <f t="shared" si="16"/>
        <v/>
      </c>
      <c r="I185" s="35" t="str">
        <f t="shared" si="17"/>
        <v/>
      </c>
      <c r="J185" s="22" t="str">
        <f t="shared" si="18"/>
        <v/>
      </c>
      <c r="K185" s="22" t="str">
        <f t="shared" si="19"/>
        <v/>
      </c>
      <c r="L185" s="22" t="str">
        <f t="shared" si="14"/>
        <v/>
      </c>
      <c r="M185" s="22" t="str">
        <f t="shared" si="20"/>
        <v/>
      </c>
    </row>
    <row r="186" spans="3:13" ht="18" customHeight="1">
      <c r="C186" s="145"/>
      <c r="D186" s="142"/>
      <c r="E186" s="108"/>
      <c r="F186" s="116"/>
      <c r="G186" s="22" t="str">
        <f t="shared" si="15"/>
        <v/>
      </c>
      <c r="H186" s="35" t="str">
        <f t="shared" si="16"/>
        <v/>
      </c>
      <c r="I186" s="35" t="str">
        <f t="shared" si="17"/>
        <v/>
      </c>
      <c r="J186" s="22" t="str">
        <f t="shared" si="18"/>
        <v/>
      </c>
      <c r="K186" s="22" t="str">
        <f t="shared" si="19"/>
        <v/>
      </c>
      <c r="L186" s="22" t="str">
        <f t="shared" si="14"/>
        <v/>
      </c>
      <c r="M186" s="22" t="str">
        <f t="shared" si="20"/>
        <v/>
      </c>
    </row>
    <row r="187" spans="3:13" ht="18" customHeight="1">
      <c r="C187" s="145"/>
      <c r="D187" s="142"/>
      <c r="E187" s="108"/>
      <c r="F187" s="116"/>
      <c r="G187" s="22" t="str">
        <f t="shared" si="15"/>
        <v/>
      </c>
      <c r="H187" s="35" t="str">
        <f t="shared" si="16"/>
        <v/>
      </c>
      <c r="I187" s="35" t="str">
        <f t="shared" si="17"/>
        <v/>
      </c>
      <c r="J187" s="22" t="str">
        <f t="shared" si="18"/>
        <v/>
      </c>
      <c r="K187" s="22" t="str">
        <f t="shared" si="19"/>
        <v/>
      </c>
      <c r="L187" s="22" t="str">
        <f t="shared" si="14"/>
        <v/>
      </c>
      <c r="M187" s="22" t="str">
        <f t="shared" si="20"/>
        <v/>
      </c>
    </row>
    <row r="188" spans="3:13" ht="18" customHeight="1">
      <c r="C188" s="145"/>
      <c r="D188" s="142"/>
      <c r="E188" s="108"/>
      <c r="F188" s="116"/>
      <c r="G188" s="22" t="str">
        <f t="shared" si="15"/>
        <v/>
      </c>
      <c r="H188" s="35" t="str">
        <f t="shared" si="16"/>
        <v/>
      </c>
      <c r="I188" s="35" t="str">
        <f t="shared" si="17"/>
        <v/>
      </c>
      <c r="J188" s="22" t="str">
        <f t="shared" si="18"/>
        <v/>
      </c>
      <c r="K188" s="22" t="str">
        <f t="shared" si="19"/>
        <v/>
      </c>
      <c r="L188" s="22" t="str">
        <f t="shared" si="14"/>
        <v/>
      </c>
      <c r="M188" s="22" t="str">
        <f t="shared" si="20"/>
        <v/>
      </c>
    </row>
    <row r="189" spans="3:13" ht="18" customHeight="1">
      <c r="C189" s="145"/>
      <c r="D189" s="142"/>
      <c r="E189" s="108"/>
      <c r="F189" s="116"/>
      <c r="G189" s="22" t="str">
        <f t="shared" si="15"/>
        <v/>
      </c>
      <c r="H189" s="35" t="str">
        <f t="shared" si="16"/>
        <v/>
      </c>
      <c r="I189" s="35" t="str">
        <f t="shared" si="17"/>
        <v/>
      </c>
      <c r="J189" s="22" t="str">
        <f t="shared" si="18"/>
        <v/>
      </c>
      <c r="K189" s="22" t="str">
        <f t="shared" si="19"/>
        <v/>
      </c>
      <c r="L189" s="22" t="str">
        <f t="shared" si="14"/>
        <v/>
      </c>
      <c r="M189" s="22" t="str">
        <f t="shared" si="20"/>
        <v/>
      </c>
    </row>
    <row r="190" spans="3:13" ht="18" customHeight="1">
      <c r="C190" s="145"/>
      <c r="D190" s="142"/>
      <c r="E190" s="108"/>
      <c r="F190" s="116"/>
      <c r="G190" s="22" t="str">
        <f t="shared" si="15"/>
        <v/>
      </c>
      <c r="H190" s="35" t="str">
        <f t="shared" si="16"/>
        <v/>
      </c>
      <c r="I190" s="35" t="str">
        <f t="shared" si="17"/>
        <v/>
      </c>
      <c r="J190" s="22" t="str">
        <f t="shared" si="18"/>
        <v/>
      </c>
      <c r="K190" s="22" t="str">
        <f t="shared" si="19"/>
        <v/>
      </c>
      <c r="L190" s="22" t="str">
        <f t="shared" si="14"/>
        <v/>
      </c>
      <c r="M190" s="22" t="str">
        <f t="shared" si="20"/>
        <v/>
      </c>
    </row>
    <row r="191" spans="3:13" ht="18" customHeight="1">
      <c r="C191" s="145"/>
      <c r="D191" s="142"/>
      <c r="E191" s="108"/>
      <c r="F191" s="116"/>
      <c r="G191" s="22" t="str">
        <f t="shared" si="15"/>
        <v/>
      </c>
      <c r="H191" s="35" t="str">
        <f t="shared" si="16"/>
        <v/>
      </c>
      <c r="I191" s="35" t="str">
        <f t="shared" si="17"/>
        <v/>
      </c>
      <c r="J191" s="22" t="str">
        <f t="shared" si="18"/>
        <v/>
      </c>
      <c r="K191" s="22" t="str">
        <f t="shared" si="19"/>
        <v/>
      </c>
      <c r="L191" s="22" t="str">
        <f t="shared" si="14"/>
        <v/>
      </c>
      <c r="M191" s="22" t="str">
        <f t="shared" si="20"/>
        <v/>
      </c>
    </row>
    <row r="192" spans="3:13" ht="18" customHeight="1">
      <c r="C192" s="145"/>
      <c r="D192" s="142"/>
      <c r="E192" s="108"/>
      <c r="F192" s="116"/>
      <c r="G192" s="22" t="str">
        <f t="shared" si="15"/>
        <v/>
      </c>
      <c r="H192" s="35" t="str">
        <f t="shared" si="16"/>
        <v/>
      </c>
      <c r="I192" s="35" t="str">
        <f t="shared" si="17"/>
        <v/>
      </c>
      <c r="J192" s="22" t="str">
        <f t="shared" si="18"/>
        <v/>
      </c>
      <c r="K192" s="22" t="str">
        <f t="shared" si="19"/>
        <v/>
      </c>
      <c r="L192" s="22" t="str">
        <f t="shared" si="14"/>
        <v/>
      </c>
      <c r="M192" s="22" t="str">
        <f t="shared" si="20"/>
        <v/>
      </c>
    </row>
    <row r="193" spans="3:13" ht="18" customHeight="1">
      <c r="C193" s="145"/>
      <c r="D193" s="142"/>
      <c r="E193" s="108"/>
      <c r="F193" s="116"/>
      <c r="G193" s="22" t="str">
        <f t="shared" si="15"/>
        <v/>
      </c>
      <c r="H193" s="35" t="str">
        <f t="shared" si="16"/>
        <v/>
      </c>
      <c r="I193" s="35" t="str">
        <f t="shared" si="17"/>
        <v/>
      </c>
      <c r="J193" s="22" t="str">
        <f t="shared" si="18"/>
        <v/>
      </c>
      <c r="K193" s="22" t="str">
        <f t="shared" si="19"/>
        <v/>
      </c>
      <c r="L193" s="22" t="str">
        <f t="shared" si="14"/>
        <v/>
      </c>
      <c r="M193" s="22" t="str">
        <f t="shared" si="20"/>
        <v/>
      </c>
    </row>
    <row r="194" spans="3:13" ht="18" customHeight="1">
      <c r="C194" s="145"/>
      <c r="D194" s="142"/>
      <c r="E194" s="108"/>
      <c r="F194" s="116"/>
      <c r="G194" s="22" t="str">
        <f t="shared" si="15"/>
        <v/>
      </c>
      <c r="H194" s="35" t="str">
        <f t="shared" si="16"/>
        <v/>
      </c>
      <c r="I194" s="35" t="str">
        <f t="shared" si="17"/>
        <v/>
      </c>
      <c r="J194" s="22" t="str">
        <f t="shared" si="18"/>
        <v/>
      </c>
      <c r="K194" s="22" t="str">
        <f t="shared" si="19"/>
        <v/>
      </c>
      <c r="L194" s="22" t="str">
        <f t="shared" si="14"/>
        <v/>
      </c>
      <c r="M194" s="22" t="str">
        <f t="shared" si="20"/>
        <v/>
      </c>
    </row>
    <row r="195" spans="3:13" ht="18" customHeight="1">
      <c r="C195" s="145"/>
      <c r="D195" s="142"/>
      <c r="E195" s="108"/>
      <c r="F195" s="116"/>
      <c r="G195" s="22" t="str">
        <f t="shared" si="15"/>
        <v/>
      </c>
      <c r="H195" s="35" t="str">
        <f t="shared" si="16"/>
        <v/>
      </c>
      <c r="I195" s="35" t="str">
        <f t="shared" si="17"/>
        <v/>
      </c>
      <c r="J195" s="22" t="str">
        <f t="shared" si="18"/>
        <v/>
      </c>
      <c r="K195" s="22" t="str">
        <f t="shared" si="19"/>
        <v/>
      </c>
      <c r="L195" s="22" t="str">
        <f t="shared" si="14"/>
        <v/>
      </c>
      <c r="M195" s="22" t="str">
        <f t="shared" si="20"/>
        <v/>
      </c>
    </row>
    <row r="196" spans="3:13" ht="18" customHeight="1">
      <c r="C196" s="145"/>
      <c r="D196" s="142"/>
      <c r="E196" s="108"/>
      <c r="F196" s="116"/>
      <c r="G196" s="22" t="str">
        <f t="shared" si="15"/>
        <v/>
      </c>
      <c r="H196" s="35" t="str">
        <f t="shared" si="16"/>
        <v/>
      </c>
      <c r="I196" s="35" t="str">
        <f t="shared" si="17"/>
        <v/>
      </c>
      <c r="J196" s="22" t="str">
        <f t="shared" si="18"/>
        <v/>
      </c>
      <c r="K196" s="22" t="str">
        <f t="shared" si="19"/>
        <v/>
      </c>
      <c r="L196" s="22" t="str">
        <f t="shared" si="14"/>
        <v/>
      </c>
      <c r="M196" s="22" t="str">
        <f t="shared" si="20"/>
        <v/>
      </c>
    </row>
    <row r="197" spans="3:13" ht="18" customHeight="1">
      <c r="C197" s="145"/>
      <c r="D197" s="142"/>
      <c r="E197" s="108"/>
      <c r="F197" s="116"/>
      <c r="G197" s="22" t="str">
        <f t="shared" si="15"/>
        <v/>
      </c>
      <c r="H197" s="35" t="str">
        <f t="shared" si="16"/>
        <v/>
      </c>
      <c r="I197" s="35" t="str">
        <f t="shared" si="17"/>
        <v/>
      </c>
      <c r="J197" s="22" t="str">
        <f t="shared" si="18"/>
        <v/>
      </c>
      <c r="K197" s="22" t="str">
        <f t="shared" si="19"/>
        <v/>
      </c>
      <c r="L197" s="22" t="str">
        <f t="shared" si="14"/>
        <v/>
      </c>
      <c r="M197" s="22" t="str">
        <f t="shared" si="20"/>
        <v/>
      </c>
    </row>
    <row r="198" spans="3:13" ht="18" customHeight="1">
      <c r="C198" s="145"/>
      <c r="D198" s="142"/>
      <c r="E198" s="108"/>
      <c r="F198" s="116"/>
      <c r="G198" s="22" t="str">
        <f t="shared" si="15"/>
        <v/>
      </c>
      <c r="H198" s="35" t="str">
        <f t="shared" si="16"/>
        <v/>
      </c>
      <c r="I198" s="35" t="str">
        <f t="shared" si="17"/>
        <v/>
      </c>
      <c r="J198" s="22" t="str">
        <f t="shared" si="18"/>
        <v/>
      </c>
      <c r="K198" s="22" t="str">
        <f t="shared" si="19"/>
        <v/>
      </c>
      <c r="L198" s="22" t="str">
        <f t="shared" si="14"/>
        <v/>
      </c>
      <c r="M198" s="22" t="str">
        <f t="shared" si="20"/>
        <v/>
      </c>
    </row>
    <row r="199" spans="3:13" ht="18" customHeight="1">
      <c r="C199" s="145"/>
      <c r="D199" s="142"/>
      <c r="E199" s="108"/>
      <c r="F199" s="116"/>
      <c r="G199" s="22" t="str">
        <f t="shared" si="15"/>
        <v/>
      </c>
      <c r="H199" s="35" t="str">
        <f t="shared" si="16"/>
        <v/>
      </c>
      <c r="I199" s="35" t="str">
        <f t="shared" si="17"/>
        <v/>
      </c>
      <c r="J199" s="22" t="str">
        <f t="shared" si="18"/>
        <v/>
      </c>
      <c r="K199" s="22" t="str">
        <f t="shared" si="19"/>
        <v/>
      </c>
      <c r="L199" s="22" t="str">
        <f t="shared" si="14"/>
        <v/>
      </c>
      <c r="M199" s="22" t="str">
        <f t="shared" si="20"/>
        <v/>
      </c>
    </row>
    <row r="200" spans="3:13" ht="18" customHeight="1">
      <c r="C200" s="145"/>
      <c r="D200" s="142"/>
      <c r="E200" s="108"/>
      <c r="F200" s="116"/>
      <c r="G200" s="22" t="str">
        <f t="shared" si="15"/>
        <v/>
      </c>
      <c r="H200" s="35" t="str">
        <f t="shared" si="16"/>
        <v/>
      </c>
      <c r="I200" s="35" t="str">
        <f t="shared" si="17"/>
        <v/>
      </c>
      <c r="J200" s="22" t="str">
        <f t="shared" si="18"/>
        <v/>
      </c>
      <c r="K200" s="22" t="str">
        <f t="shared" si="19"/>
        <v/>
      </c>
      <c r="L200" s="22" t="str">
        <f t="shared" si="14"/>
        <v/>
      </c>
      <c r="M200" s="22" t="str">
        <f t="shared" si="20"/>
        <v/>
      </c>
    </row>
    <row r="201" spans="3:13" ht="18" customHeight="1">
      <c r="C201" s="145"/>
      <c r="D201" s="142"/>
      <c r="E201" s="108"/>
      <c r="F201" s="116"/>
      <c r="G201" s="22" t="str">
        <f t="shared" si="15"/>
        <v/>
      </c>
      <c r="H201" s="35" t="str">
        <f t="shared" si="16"/>
        <v/>
      </c>
      <c r="I201" s="35" t="str">
        <f t="shared" si="17"/>
        <v/>
      </c>
      <c r="J201" s="22" t="str">
        <f t="shared" si="18"/>
        <v/>
      </c>
      <c r="K201" s="22" t="str">
        <f t="shared" si="19"/>
        <v/>
      </c>
      <c r="L201" s="22" t="str">
        <f t="shared" si="14"/>
        <v/>
      </c>
      <c r="M201" s="22" t="str">
        <f t="shared" si="20"/>
        <v/>
      </c>
    </row>
    <row r="202" spans="3:13" ht="18" customHeight="1">
      <c r="C202" s="145"/>
      <c r="D202" s="142"/>
      <c r="E202" s="108"/>
      <c r="F202" s="116"/>
      <c r="G202" s="22" t="str">
        <f t="shared" si="15"/>
        <v/>
      </c>
      <c r="H202" s="35" t="str">
        <f t="shared" si="16"/>
        <v/>
      </c>
      <c r="I202" s="35" t="str">
        <f t="shared" si="17"/>
        <v/>
      </c>
      <c r="J202" s="22" t="str">
        <f t="shared" si="18"/>
        <v/>
      </c>
      <c r="K202" s="22" t="str">
        <f t="shared" si="19"/>
        <v/>
      </c>
      <c r="L202" s="22" t="str">
        <f t="shared" si="14"/>
        <v/>
      </c>
      <c r="M202" s="22" t="str">
        <f t="shared" si="20"/>
        <v/>
      </c>
    </row>
    <row r="203" spans="3:13" ht="18" customHeight="1">
      <c r="C203" s="145"/>
      <c r="D203" s="142"/>
      <c r="E203" s="108"/>
      <c r="F203" s="116"/>
      <c r="G203" s="22" t="str">
        <f t="shared" si="15"/>
        <v/>
      </c>
      <c r="H203" s="35" t="str">
        <f t="shared" si="16"/>
        <v/>
      </c>
      <c r="I203" s="35" t="str">
        <f t="shared" si="17"/>
        <v/>
      </c>
      <c r="J203" s="22" t="str">
        <f t="shared" si="18"/>
        <v/>
      </c>
      <c r="K203" s="22" t="str">
        <f t="shared" si="19"/>
        <v/>
      </c>
      <c r="L203" s="22" t="str">
        <f t="shared" si="14"/>
        <v/>
      </c>
      <c r="M203" s="22" t="str">
        <f t="shared" si="20"/>
        <v/>
      </c>
    </row>
    <row r="204" spans="3:13" ht="18" customHeight="1">
      <c r="C204" s="145"/>
      <c r="D204" s="142"/>
      <c r="E204" s="108"/>
      <c r="F204" s="116"/>
      <c r="G204" s="22" t="str">
        <f t="shared" si="15"/>
        <v/>
      </c>
      <c r="H204" s="35" t="str">
        <f t="shared" si="16"/>
        <v/>
      </c>
      <c r="I204" s="35" t="str">
        <f t="shared" si="17"/>
        <v/>
      </c>
      <c r="J204" s="22" t="str">
        <f t="shared" si="18"/>
        <v/>
      </c>
      <c r="K204" s="22" t="str">
        <f t="shared" si="19"/>
        <v/>
      </c>
      <c r="L204" s="22" t="str">
        <f t="shared" si="14"/>
        <v/>
      </c>
      <c r="M204" s="22" t="str">
        <f t="shared" si="20"/>
        <v/>
      </c>
    </row>
    <row r="205" spans="3:13" ht="18" customHeight="1">
      <c r="C205" s="145"/>
      <c r="D205" s="142"/>
      <c r="E205" s="108"/>
      <c r="F205" s="116"/>
      <c r="G205" s="22" t="str">
        <f t="shared" si="15"/>
        <v/>
      </c>
      <c r="H205" s="35" t="str">
        <f t="shared" si="16"/>
        <v/>
      </c>
      <c r="I205" s="35" t="str">
        <f t="shared" si="17"/>
        <v/>
      </c>
      <c r="J205" s="22" t="str">
        <f t="shared" si="18"/>
        <v/>
      </c>
      <c r="K205" s="22" t="str">
        <f t="shared" si="19"/>
        <v/>
      </c>
      <c r="L205" s="22" t="str">
        <f t="shared" si="14"/>
        <v/>
      </c>
      <c r="M205" s="22" t="str">
        <f t="shared" si="20"/>
        <v/>
      </c>
    </row>
    <row r="206" spans="3:13" ht="18" customHeight="1">
      <c r="C206" s="145"/>
      <c r="D206" s="142"/>
      <c r="E206" s="108"/>
      <c r="F206" s="116"/>
      <c r="G206" s="22" t="str">
        <f t="shared" si="15"/>
        <v/>
      </c>
      <c r="H206" s="35" t="str">
        <f t="shared" si="16"/>
        <v/>
      </c>
      <c r="I206" s="35" t="str">
        <f t="shared" si="17"/>
        <v/>
      </c>
      <c r="J206" s="22" t="str">
        <f t="shared" si="18"/>
        <v/>
      </c>
      <c r="K206" s="22" t="str">
        <f t="shared" si="19"/>
        <v/>
      </c>
      <c r="L206" s="22" t="str">
        <f t="shared" si="14"/>
        <v/>
      </c>
      <c r="M206" s="22" t="str">
        <f t="shared" si="20"/>
        <v/>
      </c>
    </row>
    <row r="207" spans="3:13" ht="18" customHeight="1">
      <c r="C207" s="145"/>
      <c r="D207" s="142"/>
      <c r="E207" s="108"/>
      <c r="F207" s="116"/>
      <c r="G207" s="22" t="str">
        <f t="shared" si="15"/>
        <v/>
      </c>
      <c r="H207" s="35" t="str">
        <f t="shared" si="16"/>
        <v/>
      </c>
      <c r="I207" s="35" t="str">
        <f t="shared" si="17"/>
        <v/>
      </c>
      <c r="J207" s="22" t="str">
        <f t="shared" si="18"/>
        <v/>
      </c>
      <c r="K207" s="22" t="str">
        <f t="shared" si="19"/>
        <v/>
      </c>
      <c r="L207" s="22" t="str">
        <f t="shared" si="14"/>
        <v/>
      </c>
      <c r="M207" s="22" t="str">
        <f t="shared" si="20"/>
        <v/>
      </c>
    </row>
    <row r="208" spans="3:13" ht="18" customHeight="1">
      <c r="C208" s="145"/>
      <c r="D208" s="142"/>
      <c r="E208" s="108"/>
      <c r="F208" s="116"/>
      <c r="G208" s="22" t="str">
        <f t="shared" si="15"/>
        <v/>
      </c>
      <c r="H208" s="35" t="str">
        <f t="shared" si="16"/>
        <v/>
      </c>
      <c r="I208" s="35" t="str">
        <f t="shared" si="17"/>
        <v/>
      </c>
      <c r="J208" s="22" t="str">
        <f t="shared" si="18"/>
        <v/>
      </c>
      <c r="K208" s="22" t="str">
        <f t="shared" si="19"/>
        <v/>
      </c>
      <c r="L208" s="22" t="str">
        <f t="shared" si="14"/>
        <v/>
      </c>
      <c r="M208" s="22" t="str">
        <f t="shared" si="20"/>
        <v/>
      </c>
    </row>
    <row r="209" spans="3:13" ht="18" customHeight="1">
      <c r="C209" s="145"/>
      <c r="D209" s="142"/>
      <c r="E209" s="108"/>
      <c r="F209" s="116"/>
      <c r="G209" s="22" t="str">
        <f t="shared" si="15"/>
        <v/>
      </c>
      <c r="H209" s="35" t="str">
        <f t="shared" si="16"/>
        <v/>
      </c>
      <c r="I209" s="35" t="str">
        <f t="shared" si="17"/>
        <v/>
      </c>
      <c r="J209" s="22" t="str">
        <f t="shared" si="18"/>
        <v/>
      </c>
      <c r="K209" s="22" t="str">
        <f t="shared" si="19"/>
        <v/>
      </c>
      <c r="L209" s="22" t="str">
        <f t="shared" si="14"/>
        <v/>
      </c>
      <c r="M209" s="22" t="str">
        <f t="shared" si="20"/>
        <v/>
      </c>
    </row>
    <row r="210" spans="3:13" ht="18" customHeight="1">
      <c r="C210" s="145"/>
      <c r="D210" s="142"/>
      <c r="E210" s="108"/>
      <c r="F210" s="116"/>
      <c r="G210" s="22" t="str">
        <f t="shared" si="15"/>
        <v/>
      </c>
      <c r="H210" s="35" t="str">
        <f t="shared" si="16"/>
        <v/>
      </c>
      <c r="I210" s="35" t="str">
        <f t="shared" si="17"/>
        <v/>
      </c>
      <c r="J210" s="22" t="str">
        <f t="shared" si="18"/>
        <v/>
      </c>
      <c r="K210" s="22" t="str">
        <f t="shared" si="19"/>
        <v/>
      </c>
      <c r="L210" s="22" t="str">
        <f t="shared" si="14"/>
        <v/>
      </c>
      <c r="M210" s="22" t="str">
        <f t="shared" si="20"/>
        <v/>
      </c>
    </row>
    <row r="211" spans="3:13" ht="18" customHeight="1">
      <c r="C211" s="145"/>
      <c r="D211" s="142"/>
      <c r="E211" s="108"/>
      <c r="F211" s="116"/>
      <c r="G211" s="22" t="str">
        <f t="shared" si="15"/>
        <v/>
      </c>
      <c r="H211" s="35" t="str">
        <f t="shared" si="16"/>
        <v/>
      </c>
      <c r="I211" s="35" t="str">
        <f t="shared" si="17"/>
        <v/>
      </c>
      <c r="J211" s="22" t="str">
        <f t="shared" si="18"/>
        <v/>
      </c>
      <c r="K211" s="22" t="str">
        <f t="shared" si="19"/>
        <v/>
      </c>
      <c r="L211" s="22" t="str">
        <f t="shared" si="14"/>
        <v/>
      </c>
      <c r="M211" s="22" t="str">
        <f t="shared" si="20"/>
        <v/>
      </c>
    </row>
    <row r="212" spans="3:13" ht="18" customHeight="1">
      <c r="C212" s="145"/>
      <c r="D212" s="142"/>
      <c r="E212" s="108"/>
      <c r="F212" s="116"/>
      <c r="G212" s="22" t="str">
        <f t="shared" si="15"/>
        <v/>
      </c>
      <c r="H212" s="35" t="str">
        <f t="shared" si="16"/>
        <v/>
      </c>
      <c r="I212" s="35" t="str">
        <f t="shared" si="17"/>
        <v/>
      </c>
      <c r="J212" s="22" t="str">
        <f t="shared" si="18"/>
        <v/>
      </c>
      <c r="K212" s="22" t="str">
        <f t="shared" si="19"/>
        <v/>
      </c>
      <c r="L212" s="22" t="str">
        <f t="shared" si="14"/>
        <v/>
      </c>
      <c r="M212" s="22" t="str">
        <f t="shared" si="20"/>
        <v/>
      </c>
    </row>
    <row r="213" spans="3:13" ht="18" customHeight="1">
      <c r="C213" s="145"/>
      <c r="D213" s="142"/>
      <c r="E213" s="108"/>
      <c r="F213" s="116"/>
      <c r="G213" s="22" t="str">
        <f t="shared" si="15"/>
        <v/>
      </c>
      <c r="H213" s="35" t="str">
        <f t="shared" si="16"/>
        <v/>
      </c>
      <c r="I213" s="35" t="str">
        <f t="shared" si="17"/>
        <v/>
      </c>
      <c r="J213" s="22" t="str">
        <f t="shared" si="18"/>
        <v/>
      </c>
      <c r="K213" s="22" t="str">
        <f t="shared" si="19"/>
        <v/>
      </c>
      <c r="L213" s="22" t="str">
        <f t="shared" si="14"/>
        <v/>
      </c>
      <c r="M213" s="22" t="str">
        <f t="shared" si="20"/>
        <v/>
      </c>
    </row>
    <row r="214" spans="3:13" ht="18" customHeight="1">
      <c r="C214" s="145"/>
      <c r="D214" s="142"/>
      <c r="E214" s="108"/>
      <c r="F214" s="116"/>
      <c r="G214" s="22" t="str">
        <f t="shared" si="15"/>
        <v/>
      </c>
      <c r="H214" s="35" t="str">
        <f t="shared" si="16"/>
        <v/>
      </c>
      <c r="I214" s="35" t="str">
        <f t="shared" si="17"/>
        <v/>
      </c>
      <c r="J214" s="22" t="str">
        <f t="shared" si="18"/>
        <v/>
      </c>
      <c r="K214" s="22" t="str">
        <f t="shared" si="19"/>
        <v/>
      </c>
      <c r="L214" s="22" t="str">
        <f t="shared" si="14"/>
        <v/>
      </c>
      <c r="M214" s="22" t="str">
        <f t="shared" si="20"/>
        <v/>
      </c>
    </row>
    <row r="215" spans="3:13" ht="18" customHeight="1">
      <c r="C215" s="145"/>
      <c r="D215" s="142"/>
      <c r="E215" s="108"/>
      <c r="F215" s="116"/>
      <c r="G215" s="22" t="str">
        <f t="shared" si="15"/>
        <v/>
      </c>
      <c r="H215" s="35" t="str">
        <f t="shared" si="16"/>
        <v/>
      </c>
      <c r="I215" s="35" t="str">
        <f t="shared" si="17"/>
        <v/>
      </c>
      <c r="J215" s="22" t="str">
        <f t="shared" si="18"/>
        <v/>
      </c>
      <c r="K215" s="22" t="str">
        <f t="shared" si="19"/>
        <v/>
      </c>
      <c r="L215" s="22" t="str">
        <f t="shared" ref="L215:L223" si="21">IF(OR(C215="",D215=""),"",TAISEKI_A*K215+TAISEKI_B)</f>
        <v/>
      </c>
      <c r="M215" s="22" t="str">
        <f t="shared" si="20"/>
        <v/>
      </c>
    </row>
    <row r="216" spans="3:13" ht="18" customHeight="1">
      <c r="C216" s="145"/>
      <c r="D216" s="142"/>
      <c r="E216" s="108"/>
      <c r="F216" s="116"/>
      <c r="G216" s="22" t="str">
        <f t="shared" ref="G216:G223" si="22">IF(OR(C216="",D216=""),"",D216/2*H216/2*I216/2*4/3*PI())</f>
        <v/>
      </c>
      <c r="H216" s="35" t="str">
        <f t="shared" ref="H216:H223" si="23">IF(OR(C216="",D216=""),"",IF(E216="",D216,E216))</f>
        <v/>
      </c>
      <c r="I216" s="35" t="str">
        <f t="shared" ref="I216:I223" si="24">IF(OR(C216="",D216=""),"",IF(F216="",H216,F216))</f>
        <v/>
      </c>
      <c r="J216" s="22" t="str">
        <f t="shared" ref="J216:J223" si="25">IF(OR(C216="",D216=""),"",LOG(G216))</f>
        <v/>
      </c>
      <c r="K216" s="22" t="str">
        <f t="shared" ref="K216:K223" si="26">IF(OR(C216="",D216=""),"",C216-MIN(C$23:C$223))</f>
        <v/>
      </c>
      <c r="L216" s="22" t="str">
        <f t="shared" si="21"/>
        <v/>
      </c>
      <c r="M216" s="22" t="str">
        <f t="shared" ref="M216:M223" si="27">IF(OR(C216="",D216=""),"",10^L216)</f>
        <v/>
      </c>
    </row>
    <row r="217" spans="3:13" ht="18" customHeight="1">
      <c r="C217" s="145"/>
      <c r="D217" s="142"/>
      <c r="E217" s="108"/>
      <c r="F217" s="116"/>
      <c r="G217" s="22" t="str">
        <f t="shared" si="22"/>
        <v/>
      </c>
      <c r="H217" s="35" t="str">
        <f t="shared" si="23"/>
        <v/>
      </c>
      <c r="I217" s="35" t="str">
        <f t="shared" si="24"/>
        <v/>
      </c>
      <c r="J217" s="22" t="str">
        <f t="shared" si="25"/>
        <v/>
      </c>
      <c r="K217" s="22" t="str">
        <f t="shared" si="26"/>
        <v/>
      </c>
      <c r="L217" s="22" t="str">
        <f t="shared" si="21"/>
        <v/>
      </c>
      <c r="M217" s="22" t="str">
        <f t="shared" si="27"/>
        <v/>
      </c>
    </row>
    <row r="218" spans="3:13" ht="18" customHeight="1">
      <c r="C218" s="145"/>
      <c r="D218" s="142"/>
      <c r="E218" s="108"/>
      <c r="F218" s="116"/>
      <c r="G218" s="22" t="str">
        <f t="shared" si="22"/>
        <v/>
      </c>
      <c r="H218" s="35" t="str">
        <f t="shared" si="23"/>
        <v/>
      </c>
      <c r="I218" s="35" t="str">
        <f t="shared" si="24"/>
        <v/>
      </c>
      <c r="J218" s="22" t="str">
        <f t="shared" si="25"/>
        <v/>
      </c>
      <c r="K218" s="22" t="str">
        <f t="shared" si="26"/>
        <v/>
      </c>
      <c r="L218" s="22" t="str">
        <f t="shared" si="21"/>
        <v/>
      </c>
      <c r="M218" s="22" t="str">
        <f t="shared" si="27"/>
        <v/>
      </c>
    </row>
    <row r="219" spans="3:13" ht="18" customHeight="1">
      <c r="C219" s="145"/>
      <c r="D219" s="142"/>
      <c r="E219" s="108"/>
      <c r="F219" s="116"/>
      <c r="G219" s="22" t="str">
        <f t="shared" si="22"/>
        <v/>
      </c>
      <c r="H219" s="35" t="str">
        <f t="shared" si="23"/>
        <v/>
      </c>
      <c r="I219" s="35" t="str">
        <f t="shared" si="24"/>
        <v/>
      </c>
      <c r="J219" s="22" t="str">
        <f t="shared" si="25"/>
        <v/>
      </c>
      <c r="K219" s="22" t="str">
        <f t="shared" si="26"/>
        <v/>
      </c>
      <c r="L219" s="22" t="str">
        <f t="shared" si="21"/>
        <v/>
      </c>
      <c r="M219" s="22" t="str">
        <f t="shared" si="27"/>
        <v/>
      </c>
    </row>
    <row r="220" spans="3:13" ht="18" customHeight="1">
      <c r="C220" s="145"/>
      <c r="D220" s="142"/>
      <c r="E220" s="108"/>
      <c r="F220" s="116"/>
      <c r="G220" s="22" t="str">
        <f t="shared" si="22"/>
        <v/>
      </c>
      <c r="H220" s="35" t="str">
        <f t="shared" si="23"/>
        <v/>
      </c>
      <c r="I220" s="35" t="str">
        <f t="shared" si="24"/>
        <v/>
      </c>
      <c r="J220" s="22" t="str">
        <f t="shared" si="25"/>
        <v/>
      </c>
      <c r="K220" s="22" t="str">
        <f t="shared" si="26"/>
        <v/>
      </c>
      <c r="L220" s="22" t="str">
        <f t="shared" si="21"/>
        <v/>
      </c>
      <c r="M220" s="22" t="str">
        <f t="shared" si="27"/>
        <v/>
      </c>
    </row>
    <row r="221" spans="3:13" ht="18" customHeight="1">
      <c r="C221" s="145"/>
      <c r="D221" s="142"/>
      <c r="E221" s="108"/>
      <c r="F221" s="116"/>
      <c r="G221" s="22" t="str">
        <f t="shared" si="22"/>
        <v/>
      </c>
      <c r="H221" s="35" t="str">
        <f t="shared" si="23"/>
        <v/>
      </c>
      <c r="I221" s="35" t="str">
        <f t="shared" si="24"/>
        <v/>
      </c>
      <c r="J221" s="22" t="str">
        <f t="shared" si="25"/>
        <v/>
      </c>
      <c r="K221" s="22" t="str">
        <f t="shared" si="26"/>
        <v/>
      </c>
      <c r="L221" s="22" t="str">
        <f t="shared" si="21"/>
        <v/>
      </c>
      <c r="M221" s="22" t="str">
        <f t="shared" si="27"/>
        <v/>
      </c>
    </row>
    <row r="222" spans="3:13" ht="18" customHeight="1">
      <c r="C222" s="145"/>
      <c r="D222" s="142"/>
      <c r="E222" s="108"/>
      <c r="F222" s="116"/>
      <c r="G222" s="22" t="str">
        <f t="shared" si="22"/>
        <v/>
      </c>
      <c r="H222" s="35" t="str">
        <f t="shared" si="23"/>
        <v/>
      </c>
      <c r="I222" s="35" t="str">
        <f t="shared" si="24"/>
        <v/>
      </c>
      <c r="J222" s="22" t="str">
        <f t="shared" si="25"/>
        <v/>
      </c>
      <c r="K222" s="22" t="str">
        <f t="shared" si="26"/>
        <v/>
      </c>
      <c r="L222" s="22" t="str">
        <f t="shared" si="21"/>
        <v/>
      </c>
      <c r="M222" s="22" t="str">
        <f t="shared" si="27"/>
        <v/>
      </c>
    </row>
    <row r="223" spans="3:13" ht="18" customHeight="1" thickBot="1">
      <c r="C223" s="146"/>
      <c r="D223" s="143"/>
      <c r="E223" s="117"/>
      <c r="F223" s="118"/>
      <c r="G223" s="22" t="str">
        <f t="shared" si="22"/>
        <v/>
      </c>
      <c r="H223" s="35" t="str">
        <f t="shared" si="23"/>
        <v/>
      </c>
      <c r="I223" s="35" t="str">
        <f t="shared" si="24"/>
        <v/>
      </c>
      <c r="J223" s="22" t="str">
        <f t="shared" si="25"/>
        <v/>
      </c>
      <c r="K223" s="22" t="str">
        <f t="shared" si="26"/>
        <v/>
      </c>
      <c r="L223" s="22" t="str">
        <f t="shared" si="21"/>
        <v/>
      </c>
      <c r="M223" s="22" t="str">
        <f t="shared" si="27"/>
        <v/>
      </c>
    </row>
  </sheetData>
  <sheetProtection password="88E8" sheet="1" objects="1" scenarios="1" selectLockedCells="1"/>
  <mergeCells count="12">
    <mergeCell ref="AD16:AI16"/>
    <mergeCell ref="C16:D16"/>
    <mergeCell ref="E16:F16"/>
    <mergeCell ref="N16:R16"/>
    <mergeCell ref="S16:W16"/>
    <mergeCell ref="Z16:AC16"/>
    <mergeCell ref="C17:D17"/>
    <mergeCell ref="C18:D18"/>
    <mergeCell ref="C19:D19"/>
    <mergeCell ref="E17:F17"/>
    <mergeCell ref="E18:F18"/>
    <mergeCell ref="E19:F19"/>
  </mergeCells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colBreaks count="1" manualBreakCount="1">
    <brk id="23" max="30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showGridLines="0" showRowColHeaders="0" showRuler="0" workbookViewId="0">
      <selection activeCell="K7" sqref="K7"/>
    </sheetView>
  </sheetViews>
  <sheetFormatPr baseColWidth="12" defaultColWidth="12.83203125" defaultRowHeight="18" customHeight="1" x14ac:dyDescent="0"/>
  <cols>
    <col min="1" max="1" width="2.33203125" style="68" customWidth="1"/>
    <col min="2" max="2" width="3.33203125" style="50" customWidth="1"/>
    <col min="3" max="3" width="10.5" style="50" customWidth="1"/>
    <col min="4" max="7" width="10.5" style="39" customWidth="1"/>
    <col min="8" max="8" width="4.5" style="39" customWidth="1"/>
    <col min="9" max="9" width="3.83203125" style="101" customWidth="1"/>
    <col min="10" max="10" width="14.83203125" style="39" customWidth="1"/>
    <col min="11" max="14" width="11.83203125" style="39" customWidth="1"/>
    <col min="15" max="20" width="0.6640625" style="39" customWidth="1"/>
    <col min="21" max="21" width="12.83203125" style="39"/>
    <col min="22" max="22" width="12.83203125" style="39" customWidth="1"/>
    <col min="23" max="16384" width="12.83203125" style="39"/>
  </cols>
  <sheetData>
    <row r="1" spans="1:25" ht="18" customHeight="1">
      <c r="A1" s="65"/>
      <c r="B1" s="66"/>
      <c r="D1" s="74"/>
    </row>
    <row r="4" spans="1:25" ht="12" customHeight="1"/>
    <row r="5" spans="1:25" ht="18" customHeight="1">
      <c r="A5" s="38" t="s">
        <v>21</v>
      </c>
      <c r="B5" s="49"/>
      <c r="D5" s="68"/>
      <c r="I5" s="58" t="s">
        <v>30</v>
      </c>
      <c r="J5" s="50"/>
      <c r="K5" s="50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</row>
    <row r="6" spans="1:25" ht="8" customHeight="1" thickBot="1">
      <c r="A6" s="58"/>
      <c r="B6" s="49"/>
      <c r="D6" s="68"/>
      <c r="H6" s="58"/>
      <c r="J6" s="50"/>
      <c r="K6" s="50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</row>
    <row r="7" spans="1:25" ht="25" customHeight="1" thickBot="1">
      <c r="A7" s="39"/>
      <c r="C7" s="39"/>
      <c r="D7" s="68"/>
      <c r="I7" s="100" t="s">
        <v>75</v>
      </c>
      <c r="J7" s="167" t="s">
        <v>31</v>
      </c>
      <c r="K7" s="138"/>
      <c r="L7" s="178" t="s">
        <v>32</v>
      </c>
      <c r="M7" s="167" t="s">
        <v>74</v>
      </c>
      <c r="N7" s="138"/>
      <c r="O7" s="75">
        <f>IF(K7="",IFERROR(LOG(2)*N7,""),IFERROR(LOG(2)/K7,""))</f>
        <v>0</v>
      </c>
      <c r="P7" s="75"/>
      <c r="Q7" s="75"/>
      <c r="R7" s="75"/>
      <c r="S7" s="75"/>
      <c r="T7" s="75"/>
      <c r="U7" s="51"/>
      <c r="V7" s="51"/>
      <c r="W7" s="45"/>
      <c r="X7" s="45"/>
      <c r="Y7" s="45"/>
    </row>
    <row r="8" spans="1:25" ht="20" customHeight="1" thickBot="1">
      <c r="A8" s="72"/>
      <c r="B8" s="72"/>
      <c r="C8" s="72"/>
      <c r="D8" s="72"/>
      <c r="E8" s="72"/>
      <c r="F8" s="72"/>
      <c r="G8" s="72"/>
      <c r="H8" s="72"/>
      <c r="I8" s="99"/>
      <c r="J8" s="76"/>
      <c r="K8" s="77"/>
      <c r="L8" s="78"/>
      <c r="M8" s="78"/>
      <c r="N8" s="78"/>
      <c r="O8" s="78"/>
      <c r="P8" s="106"/>
      <c r="Q8" s="106"/>
      <c r="R8" s="106"/>
      <c r="S8" s="106"/>
      <c r="T8" s="106"/>
      <c r="U8" s="106"/>
      <c r="V8" s="51"/>
      <c r="W8" s="44"/>
    </row>
    <row r="9" spans="1:25" ht="18" customHeight="1">
      <c r="A9" s="205" t="s">
        <v>24</v>
      </c>
      <c r="B9" s="205"/>
      <c r="C9" s="205"/>
      <c r="D9" s="205"/>
      <c r="E9" s="205"/>
      <c r="F9" s="205"/>
      <c r="I9" s="100"/>
      <c r="J9" s="50"/>
      <c r="K9" s="50"/>
      <c r="L9" s="51"/>
      <c r="M9" s="51"/>
      <c r="N9" s="79"/>
      <c r="O9" s="79"/>
      <c r="P9" s="107"/>
      <c r="Q9" s="107"/>
      <c r="R9" s="107"/>
      <c r="S9" s="107"/>
      <c r="T9" s="107"/>
      <c r="U9" s="107"/>
      <c r="V9" s="51"/>
      <c r="W9" s="44"/>
    </row>
    <row r="10" spans="1:25" ht="18" customHeight="1" thickBot="1">
      <c r="A10" s="70"/>
      <c r="B10" s="49"/>
      <c r="C10" s="54"/>
      <c r="D10" s="54"/>
      <c r="E10" s="50"/>
      <c r="F10" s="50"/>
      <c r="G10" s="50"/>
      <c r="H10" s="50"/>
      <c r="I10" s="100"/>
      <c r="J10" s="50"/>
      <c r="K10" s="50"/>
      <c r="L10" s="50"/>
      <c r="M10" s="50"/>
      <c r="N10" s="79"/>
      <c r="O10" s="79"/>
      <c r="P10" s="107"/>
      <c r="Q10" s="107"/>
      <c r="R10" s="107"/>
      <c r="S10" s="107"/>
      <c r="T10" s="107"/>
      <c r="U10" s="107"/>
      <c r="V10" s="51"/>
      <c r="W10" s="44"/>
    </row>
    <row r="11" spans="1:25" ht="18" customHeight="1">
      <c r="A11" s="39"/>
      <c r="C11" s="39"/>
      <c r="G11" s="50"/>
      <c r="H11" s="50"/>
      <c r="I11" s="100"/>
      <c r="J11" s="80"/>
      <c r="K11" s="165" t="s">
        <v>12</v>
      </c>
      <c r="L11" s="165" t="s">
        <v>13</v>
      </c>
      <c r="M11" s="166" t="s">
        <v>33</v>
      </c>
      <c r="N11" s="81" t="s">
        <v>4</v>
      </c>
      <c r="O11" s="81" t="s">
        <v>5</v>
      </c>
      <c r="P11" s="81" t="s">
        <v>6</v>
      </c>
      <c r="Q11" s="81" t="s">
        <v>7</v>
      </c>
      <c r="R11" s="81"/>
      <c r="S11" s="81"/>
      <c r="T11" s="81"/>
      <c r="U11" s="107"/>
      <c r="V11" s="51"/>
      <c r="W11" s="44"/>
      <c r="X11" s="45"/>
      <c r="Y11" s="45"/>
    </row>
    <row r="12" spans="1:25" ht="25" customHeight="1">
      <c r="A12" s="39"/>
      <c r="C12" s="39"/>
      <c r="I12" s="100" t="s">
        <v>76</v>
      </c>
      <c r="J12" s="164" t="s">
        <v>34</v>
      </c>
      <c r="K12" s="114"/>
      <c r="L12" s="114"/>
      <c r="M12" s="115"/>
      <c r="N12" s="81" t="str">
        <f>IF(K12="","",K12*O12*P12*4/3*PI()/8)</f>
        <v/>
      </c>
      <c r="O12" s="81" t="str">
        <f>IF(K12="","",IF(L12="",K12,L12))</f>
        <v/>
      </c>
      <c r="P12" s="81" t="str">
        <f>IF(K12="","",IF(M12="",O12,M12))</f>
        <v/>
      </c>
      <c r="Q12" s="81" t="str">
        <f>IF(N12="","",LOG(N12))</f>
        <v/>
      </c>
      <c r="R12" s="81" t="s">
        <v>35</v>
      </c>
      <c r="S12" s="81"/>
      <c r="T12" s="81"/>
      <c r="U12" s="107"/>
      <c r="V12" s="51"/>
      <c r="W12" s="44"/>
      <c r="X12" s="45"/>
      <c r="Y12" s="45"/>
    </row>
    <row r="13" spans="1:25" ht="25" customHeight="1" thickBot="1">
      <c r="A13" s="39"/>
      <c r="C13" s="39"/>
      <c r="I13" s="100" t="s">
        <v>77</v>
      </c>
      <c r="J13" s="163" t="s">
        <v>36</v>
      </c>
      <c r="K13" s="112"/>
      <c r="L13" s="112"/>
      <c r="M13" s="111"/>
      <c r="N13" s="81" t="str">
        <f>IF(K13="","",K13*O13*P13*4/3*PI()/8)</f>
        <v/>
      </c>
      <c r="O13" s="81" t="str">
        <f>IF(K13="","",IF(L13="",K13,L13))</f>
        <v/>
      </c>
      <c r="P13" s="81" t="str">
        <f>IF(K13="","",IF(M13="",O13,M13))</f>
        <v/>
      </c>
      <c r="Q13" s="81" t="str">
        <f>IF(N13="","",LOG(N13))</f>
        <v/>
      </c>
      <c r="R13" s="81" t="s">
        <v>37</v>
      </c>
      <c r="S13" s="81"/>
      <c r="T13" s="81"/>
      <c r="U13" s="107"/>
      <c r="V13" s="51"/>
      <c r="W13" s="44"/>
      <c r="X13" s="45"/>
      <c r="Y13" s="45"/>
    </row>
    <row r="14" spans="1:25" ht="30" customHeight="1" thickBot="1">
      <c r="A14" s="83"/>
      <c r="B14" s="49"/>
      <c r="C14" s="39"/>
      <c r="I14" s="100"/>
      <c r="J14" s="50"/>
      <c r="K14" s="50"/>
      <c r="L14" s="50"/>
      <c r="M14" s="50"/>
      <c r="N14" s="79"/>
      <c r="O14" s="79"/>
      <c r="P14" s="107"/>
      <c r="Q14" s="107"/>
      <c r="R14" s="107"/>
      <c r="S14" s="107"/>
      <c r="T14" s="107"/>
      <c r="U14" s="107"/>
      <c r="V14" s="51"/>
      <c r="W14" s="44"/>
    </row>
    <row r="15" spans="1:25" ht="35" customHeight="1" thickTop="1" thickBot="1">
      <c r="A15" s="83"/>
      <c r="B15" s="49"/>
      <c r="D15" s="68"/>
      <c r="I15" s="100" t="s">
        <v>78</v>
      </c>
      <c r="J15" s="161" t="s">
        <v>73</v>
      </c>
      <c r="K15" s="93" t="str">
        <f>IFERROR((Q13-Q12)/O7,"")</f>
        <v/>
      </c>
      <c r="L15" s="84"/>
      <c r="M15" s="85"/>
      <c r="N15" s="81"/>
      <c r="O15" s="81"/>
      <c r="P15" s="81"/>
      <c r="Q15" s="81"/>
      <c r="R15" s="81"/>
      <c r="S15" s="81"/>
      <c r="T15" s="81"/>
      <c r="U15" s="81"/>
      <c r="V15" s="75"/>
      <c r="W15" s="44"/>
      <c r="X15" s="45"/>
    </row>
    <row r="16" spans="1:25" ht="18" customHeight="1" thickTop="1">
      <c r="A16" s="83"/>
      <c r="B16" s="49"/>
      <c r="D16" s="68"/>
      <c r="I16" s="105"/>
      <c r="J16" s="87" t="s">
        <v>38</v>
      </c>
      <c r="K16" s="87" t="s">
        <v>39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75"/>
      <c r="W16" s="88"/>
      <c r="X16" s="89"/>
    </row>
    <row r="17" spans="1:25" ht="18" customHeight="1">
      <c r="A17" s="83"/>
      <c r="B17" s="49"/>
      <c r="D17" s="68"/>
      <c r="I17" s="105"/>
      <c r="J17" s="51"/>
      <c r="K17" s="51"/>
      <c r="L17" s="51"/>
      <c r="M17" s="51"/>
      <c r="N17" s="51"/>
      <c r="O17" s="51"/>
      <c r="P17" s="106"/>
      <c r="Q17" s="106"/>
      <c r="R17" s="106"/>
      <c r="S17" s="106"/>
      <c r="T17" s="106"/>
      <c r="U17" s="106"/>
      <c r="V17" s="51"/>
      <c r="W17" s="44"/>
      <c r="Y17" s="39" t="s">
        <v>93</v>
      </c>
    </row>
    <row r="18" spans="1:25" ht="18" customHeight="1" thickBot="1">
      <c r="A18" s="72"/>
      <c r="B18" s="72"/>
      <c r="C18" s="72"/>
      <c r="D18" s="72"/>
      <c r="E18" s="72"/>
      <c r="F18" s="72"/>
      <c r="G18" s="72"/>
      <c r="H18" s="72"/>
      <c r="I18" s="99"/>
      <c r="J18" s="77"/>
      <c r="K18" s="77"/>
      <c r="L18" s="78"/>
      <c r="M18" s="78"/>
      <c r="N18" s="78"/>
      <c r="O18" s="78"/>
      <c r="P18" s="106"/>
      <c r="Q18" s="87"/>
      <c r="R18" s="87"/>
      <c r="S18" s="87"/>
      <c r="T18" s="87"/>
      <c r="U18" s="87"/>
      <c r="V18" s="50"/>
    </row>
    <row r="19" spans="1:25" ht="18" customHeight="1">
      <c r="A19" s="205" t="s">
        <v>40</v>
      </c>
      <c r="B19" s="205"/>
      <c r="C19" s="205"/>
      <c r="D19" s="205"/>
      <c r="E19" s="205"/>
      <c r="F19" s="205"/>
      <c r="I19" s="100"/>
      <c r="J19" s="86"/>
      <c r="K19" s="86"/>
      <c r="L19" s="87"/>
      <c r="M19" s="87"/>
      <c r="N19" s="51"/>
      <c r="O19" s="75"/>
      <c r="P19" s="106"/>
      <c r="Q19" s="87"/>
      <c r="R19" s="87"/>
      <c r="S19" s="87"/>
      <c r="T19" s="87"/>
      <c r="U19" s="87"/>
      <c r="V19" s="51"/>
    </row>
    <row r="20" spans="1:25" ht="13" customHeight="1" thickBot="1">
      <c r="A20" s="39"/>
      <c r="B20" s="39"/>
      <c r="C20" s="39"/>
      <c r="I20" s="100"/>
      <c r="J20" s="86"/>
      <c r="K20" s="87"/>
      <c r="L20" s="87" t="s">
        <v>7</v>
      </c>
      <c r="M20" s="87"/>
      <c r="N20" s="87"/>
      <c r="O20" s="87"/>
      <c r="P20" s="87"/>
      <c r="Q20" s="87"/>
      <c r="R20" s="87"/>
      <c r="S20" s="87"/>
      <c r="T20" s="87"/>
      <c r="U20" s="87"/>
      <c r="V20" s="44"/>
      <c r="W20" s="45"/>
      <c r="X20" s="45"/>
      <c r="Y20" s="45"/>
    </row>
    <row r="21" spans="1:25" ht="25" customHeight="1">
      <c r="A21" s="90"/>
      <c r="C21" s="39"/>
      <c r="I21" s="100" t="s">
        <v>79</v>
      </c>
      <c r="J21" s="162" t="s">
        <v>41</v>
      </c>
      <c r="K21" s="110"/>
      <c r="L21" s="87" t="str">
        <f>IF(K21="","",LOG(K21))</f>
        <v/>
      </c>
      <c r="M21" s="87" t="s">
        <v>3</v>
      </c>
      <c r="N21" s="87"/>
      <c r="O21" s="87"/>
      <c r="P21" s="87"/>
      <c r="Q21" s="87"/>
      <c r="R21" s="87"/>
      <c r="S21" s="87"/>
      <c r="T21" s="87"/>
      <c r="U21" s="87"/>
      <c r="V21" s="44"/>
      <c r="W21" s="45"/>
      <c r="X21" s="45"/>
      <c r="Y21" s="45"/>
    </row>
    <row r="22" spans="1:25" ht="25" customHeight="1" thickBot="1">
      <c r="A22" s="91"/>
      <c r="C22" s="39"/>
      <c r="I22" s="100" t="s">
        <v>80</v>
      </c>
      <c r="J22" s="163" t="s">
        <v>15</v>
      </c>
      <c r="K22" s="111"/>
      <c r="L22" s="87" t="str">
        <f>IF(K22="","",LOG(K22))</f>
        <v/>
      </c>
      <c r="M22" s="87" t="s">
        <v>37</v>
      </c>
      <c r="N22" s="87"/>
      <c r="O22" s="87"/>
      <c r="P22" s="87"/>
      <c r="Q22" s="87"/>
      <c r="R22" s="87"/>
      <c r="S22" s="87"/>
      <c r="T22" s="87"/>
      <c r="U22" s="87"/>
      <c r="V22" s="44"/>
      <c r="W22" s="45"/>
      <c r="X22" s="45"/>
      <c r="Y22" s="45"/>
    </row>
    <row r="23" spans="1:25" ht="18" customHeight="1">
      <c r="C23" s="39"/>
      <c r="I23" s="100"/>
      <c r="J23" s="86"/>
      <c r="K23" s="86"/>
      <c r="L23" s="87"/>
      <c r="M23" s="87"/>
      <c r="N23" s="51"/>
      <c r="O23" s="75"/>
      <c r="P23" s="51"/>
      <c r="Q23" s="51"/>
      <c r="R23" s="51"/>
      <c r="S23" s="51"/>
      <c r="T23" s="51"/>
      <c r="U23" s="51"/>
      <c r="V23" s="51"/>
    </row>
    <row r="24" spans="1:25" ht="12" customHeight="1" thickBot="1">
      <c r="C24" s="39"/>
      <c r="I24" s="100"/>
      <c r="J24" s="86"/>
      <c r="K24" s="86"/>
      <c r="L24" s="87"/>
      <c r="M24" s="87"/>
      <c r="N24" s="51"/>
      <c r="O24" s="75"/>
      <c r="P24" s="51"/>
      <c r="Q24" s="51"/>
      <c r="R24" s="51"/>
      <c r="S24" s="51"/>
      <c r="T24" s="51"/>
      <c r="U24" s="51"/>
      <c r="V24" s="51"/>
    </row>
    <row r="25" spans="1:25" s="92" customFormat="1" ht="35" customHeight="1" thickTop="1" thickBot="1">
      <c r="A25" s="91"/>
      <c r="B25" s="86"/>
      <c r="I25" s="100" t="s">
        <v>81</v>
      </c>
      <c r="J25" s="161" t="s">
        <v>72</v>
      </c>
      <c r="K25" s="93" t="str">
        <f>IFERROR((L22-L21)/O7,"")</f>
        <v/>
      </c>
      <c r="L25" s="87"/>
      <c r="M25" s="87"/>
      <c r="N25" s="51"/>
      <c r="O25" s="75"/>
      <c r="P25" s="51"/>
      <c r="Q25" s="51"/>
      <c r="R25" s="51"/>
      <c r="S25" s="51"/>
      <c r="T25" s="51"/>
      <c r="U25" s="51"/>
      <c r="V25" s="51"/>
    </row>
    <row r="26" spans="1:25" ht="18" customHeight="1" thickTop="1">
      <c r="I26" s="92"/>
      <c r="J26" s="87" t="s">
        <v>42</v>
      </c>
      <c r="K26" s="87" t="s">
        <v>43</v>
      </c>
      <c r="L26" s="87"/>
      <c r="M26" s="87"/>
      <c r="N26" s="51"/>
      <c r="O26" s="75"/>
      <c r="P26" s="51"/>
      <c r="Q26" s="51"/>
      <c r="R26" s="51"/>
      <c r="S26" s="51"/>
      <c r="T26" s="51"/>
      <c r="U26" s="51"/>
      <c r="V26" s="51"/>
    </row>
    <row r="27" spans="1:25" s="92" customFormat="1" ht="18" customHeight="1">
      <c r="A27" s="68"/>
      <c r="B27" s="50"/>
      <c r="C27" s="50"/>
      <c r="D27" s="39"/>
      <c r="E27" s="39"/>
      <c r="F27" s="39"/>
      <c r="G27" s="39"/>
      <c r="H27" s="39"/>
      <c r="I27" s="101"/>
      <c r="J27" s="75"/>
      <c r="K27" s="75"/>
      <c r="L27" s="75"/>
      <c r="M27" s="75"/>
      <c r="N27" s="51"/>
      <c r="O27" s="51"/>
      <c r="P27" s="51"/>
      <c r="Q27" s="51"/>
      <c r="R27" s="51"/>
      <c r="S27" s="51"/>
      <c r="T27" s="51"/>
      <c r="U27" s="51"/>
      <c r="V27" s="50"/>
    </row>
    <row r="28" spans="1:25" ht="18" customHeight="1"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0"/>
    </row>
  </sheetData>
  <sheetProtection password="88E8" sheet="1" objects="1" scenarios="1" selectLockedCells="1"/>
  <mergeCells count="2">
    <mergeCell ref="A9:F9"/>
    <mergeCell ref="A19:F19"/>
  </mergeCells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showGridLines="0" showRowColHeaders="0" showRuler="0" workbookViewId="0">
      <selection activeCell="K7" sqref="K7"/>
    </sheetView>
  </sheetViews>
  <sheetFormatPr baseColWidth="12" defaultColWidth="12.83203125" defaultRowHeight="18" customHeight="1" x14ac:dyDescent="0"/>
  <cols>
    <col min="1" max="1" width="2.33203125" style="68" customWidth="1"/>
    <col min="2" max="2" width="3.33203125" style="50" customWidth="1"/>
    <col min="3" max="3" width="9.83203125" style="50" customWidth="1"/>
    <col min="4" max="7" width="9.83203125" style="39" customWidth="1"/>
    <col min="8" max="8" width="4.5" style="39" customWidth="1"/>
    <col min="9" max="9" width="3.33203125" style="39" customWidth="1"/>
    <col min="10" max="10" width="14.83203125" style="39" customWidth="1"/>
    <col min="11" max="12" width="11.83203125" style="39" customWidth="1"/>
    <col min="13" max="13" width="14.83203125" style="39" customWidth="1"/>
    <col min="14" max="14" width="11.83203125" style="39" customWidth="1"/>
    <col min="15" max="19" width="1.6640625" style="45" customWidth="1"/>
    <col min="20" max="20" width="0.6640625" style="39" customWidth="1"/>
    <col min="21" max="16384" width="12.83203125" style="39"/>
  </cols>
  <sheetData>
    <row r="1" spans="1:22" ht="18" customHeight="1">
      <c r="A1" s="65"/>
      <c r="B1" s="66"/>
      <c r="D1" s="74"/>
      <c r="T1" s="45"/>
      <c r="U1" s="45"/>
      <c r="V1" s="45"/>
    </row>
    <row r="2" spans="1:22" ht="18" customHeight="1">
      <c r="T2" s="45"/>
      <c r="U2" s="45"/>
      <c r="V2" s="45"/>
    </row>
    <row r="3" spans="1:22" ht="18" customHeight="1">
      <c r="T3" s="45"/>
      <c r="U3" s="45"/>
      <c r="V3" s="45"/>
    </row>
    <row r="4" spans="1:22" ht="12" customHeight="1">
      <c r="P4" s="44"/>
      <c r="Q4" s="44"/>
      <c r="R4" s="44"/>
      <c r="S4" s="44"/>
      <c r="T4" s="45"/>
      <c r="U4" s="45"/>
      <c r="V4" s="45"/>
    </row>
    <row r="5" spans="1:22" ht="18" customHeight="1">
      <c r="A5" s="37" t="s">
        <v>20</v>
      </c>
      <c r="B5" s="49"/>
      <c r="D5" s="68"/>
      <c r="I5" s="38" t="s">
        <v>22</v>
      </c>
      <c r="P5" s="44"/>
      <c r="Q5" s="44"/>
      <c r="R5" s="44"/>
      <c r="S5" s="44"/>
      <c r="T5" s="45"/>
      <c r="U5" s="45"/>
      <c r="V5" s="45"/>
    </row>
    <row r="6" spans="1:22" ht="8" customHeight="1" thickBot="1">
      <c r="A6" s="58"/>
      <c r="B6" s="49"/>
      <c r="D6" s="68"/>
      <c r="H6" s="58"/>
      <c r="L6" s="44"/>
      <c r="M6" s="44"/>
      <c r="N6" s="44"/>
      <c r="P6" s="44"/>
      <c r="Q6" s="44"/>
      <c r="R6" s="44"/>
      <c r="S6" s="44"/>
      <c r="T6" s="45"/>
      <c r="U6" s="45"/>
      <c r="V6" s="45"/>
    </row>
    <row r="7" spans="1:22" ht="25" customHeight="1">
      <c r="A7" s="39"/>
      <c r="C7" s="39"/>
      <c r="D7" s="68"/>
      <c r="I7" s="102" t="s">
        <v>82</v>
      </c>
      <c r="J7" s="171" t="s">
        <v>31</v>
      </c>
      <c r="K7" s="137"/>
      <c r="L7" s="207" t="s">
        <v>32</v>
      </c>
      <c r="M7" s="171" t="s">
        <v>74</v>
      </c>
      <c r="N7" s="135"/>
      <c r="P7" s="87" t="s">
        <v>44</v>
      </c>
      <c r="Q7" s="94" t="str">
        <f>IF(Q8="",IFERROR(LOG(2)*Q8,""),IFERROR(LOG(2)/Q8,""))</f>
        <v/>
      </c>
      <c r="R7" s="44"/>
      <c r="S7" s="44"/>
      <c r="T7" s="45"/>
      <c r="U7" s="45"/>
      <c r="V7" s="45"/>
    </row>
    <row r="8" spans="1:22" ht="25" customHeight="1" thickBot="1">
      <c r="A8" s="39"/>
      <c r="C8" s="39"/>
      <c r="D8" s="68"/>
      <c r="G8" s="50"/>
      <c r="H8" s="50"/>
      <c r="I8" s="102" t="s">
        <v>83</v>
      </c>
      <c r="J8" s="177" t="s">
        <v>70</v>
      </c>
      <c r="K8" s="184"/>
      <c r="L8" s="207"/>
      <c r="M8" s="177" t="s">
        <v>71</v>
      </c>
      <c r="N8" s="136"/>
      <c r="O8" s="179"/>
      <c r="P8" s="44" t="s">
        <v>45</v>
      </c>
      <c r="Q8" s="109" t="str">
        <f>IFERROR(IF(K7="",1/N7,K7),"")</f>
        <v/>
      </c>
      <c r="R8" s="44"/>
      <c r="S8" s="44"/>
      <c r="T8" s="45"/>
      <c r="U8" s="45"/>
      <c r="V8" s="45"/>
    </row>
    <row r="9" spans="1:22" ht="18" customHeight="1" thickBot="1">
      <c r="A9" s="72"/>
      <c r="B9" s="72"/>
      <c r="C9" s="72"/>
      <c r="D9" s="72"/>
      <c r="E9" s="72"/>
      <c r="F9" s="72"/>
      <c r="G9" s="72"/>
      <c r="H9" s="72"/>
      <c r="I9" s="103"/>
      <c r="J9" s="72"/>
      <c r="K9" s="72"/>
      <c r="L9" s="95"/>
      <c r="M9" s="95"/>
      <c r="N9" s="95"/>
      <c r="O9" s="183"/>
      <c r="P9" s="44" t="s">
        <v>95</v>
      </c>
      <c r="Q9" s="109">
        <f>IFERROR(IF(K8="",N8,K8),"")</f>
        <v>0</v>
      </c>
      <c r="R9" s="44"/>
      <c r="S9" s="44"/>
      <c r="T9" s="45"/>
      <c r="U9" s="45"/>
      <c r="V9" s="45"/>
    </row>
    <row r="10" spans="1:22" ht="18" customHeight="1">
      <c r="A10" s="206" t="s">
        <v>16</v>
      </c>
      <c r="B10" s="206"/>
      <c r="C10" s="206"/>
      <c r="D10" s="206"/>
      <c r="I10" s="102"/>
      <c r="N10" s="45"/>
      <c r="T10" s="45"/>
      <c r="U10" s="45"/>
      <c r="V10" s="45"/>
    </row>
    <row r="11" spans="1:22" ht="18" customHeight="1" thickBot="1">
      <c r="A11" s="39"/>
      <c r="B11" s="49"/>
      <c r="D11" s="50"/>
      <c r="E11" s="50"/>
      <c r="F11" s="50"/>
      <c r="G11" s="50"/>
      <c r="H11" s="50"/>
      <c r="I11" s="102"/>
      <c r="N11" s="79"/>
      <c r="O11" s="79"/>
      <c r="P11" s="79"/>
      <c r="Q11" s="79"/>
      <c r="R11" s="79"/>
      <c r="S11" s="79"/>
      <c r="T11" s="79"/>
      <c r="U11" s="79"/>
      <c r="V11" s="180"/>
    </row>
    <row r="12" spans="1:22" ht="18" customHeight="1">
      <c r="A12" s="39"/>
      <c r="C12" s="39"/>
      <c r="I12" s="102"/>
      <c r="J12" s="172"/>
      <c r="K12" s="165" t="s">
        <v>12</v>
      </c>
      <c r="L12" s="165" t="s">
        <v>13</v>
      </c>
      <c r="M12" s="166" t="s">
        <v>14</v>
      </c>
      <c r="N12" s="81"/>
      <c r="O12" s="81" t="s">
        <v>4</v>
      </c>
      <c r="P12" s="81" t="s">
        <v>5</v>
      </c>
      <c r="Q12" s="81" t="s">
        <v>6</v>
      </c>
      <c r="R12" s="81" t="s">
        <v>7</v>
      </c>
      <c r="S12" s="81"/>
      <c r="T12" s="79"/>
      <c r="U12" s="79"/>
      <c r="V12" s="180"/>
    </row>
    <row r="13" spans="1:22" ht="30" customHeight="1" thickBot="1">
      <c r="A13" s="39"/>
      <c r="C13" s="39"/>
      <c r="I13" s="102" t="s">
        <v>84</v>
      </c>
      <c r="J13" s="170" t="s">
        <v>69</v>
      </c>
      <c r="K13" s="112"/>
      <c r="L13" s="112"/>
      <c r="M13" s="111"/>
      <c r="N13" s="81"/>
      <c r="O13" s="81" t="str">
        <f>IF(K13="","",K13*P13*Q13*4/3*PI()/8)</f>
        <v/>
      </c>
      <c r="P13" s="81" t="str">
        <f>IF(K13="","",IF(L13="",K13,L13))</f>
        <v/>
      </c>
      <c r="Q13" s="81" t="str">
        <f>IF(K13="","",IF(M13="",P13,M13))</f>
        <v/>
      </c>
      <c r="R13" s="81" t="str">
        <f>IF(O13="","",LOG(O13))</f>
        <v/>
      </c>
      <c r="S13" s="81" t="s">
        <v>46</v>
      </c>
      <c r="T13" s="79"/>
      <c r="U13" s="82"/>
      <c r="V13" s="180"/>
    </row>
    <row r="14" spans="1:22" ht="18" customHeight="1">
      <c r="A14" s="39"/>
      <c r="C14" s="39"/>
      <c r="I14" s="102"/>
      <c r="N14" s="81"/>
      <c r="O14" s="81"/>
      <c r="P14" s="81"/>
      <c r="Q14" s="81"/>
      <c r="R14" s="81"/>
      <c r="S14" s="81"/>
      <c r="T14" s="79"/>
      <c r="U14" s="82"/>
      <c r="V14" s="180"/>
    </row>
    <row r="15" spans="1:22" ht="12" customHeight="1" thickBot="1">
      <c r="A15" s="83"/>
      <c r="B15" s="54"/>
      <c r="C15" s="39"/>
      <c r="I15" s="102"/>
      <c r="N15" s="81"/>
      <c r="O15" s="81"/>
      <c r="P15" s="81" t="s">
        <v>8</v>
      </c>
      <c r="Q15" s="81"/>
      <c r="R15" s="81"/>
      <c r="S15" s="81"/>
      <c r="T15" s="79"/>
      <c r="U15" s="82"/>
      <c r="V15" s="180"/>
    </row>
    <row r="16" spans="1:22" ht="36" customHeight="1" thickTop="1" thickBot="1">
      <c r="A16" s="83"/>
      <c r="B16" s="49"/>
      <c r="D16" s="68"/>
      <c r="I16" s="102" t="s">
        <v>85</v>
      </c>
      <c r="J16" s="168" t="s">
        <v>66</v>
      </c>
      <c r="K16" s="96" t="str">
        <f>IFERROR((3/4/PI()*O16/P16/Q16*8)^(1/3),"")</f>
        <v/>
      </c>
      <c r="L16" s="96" t="str">
        <f>IF(L13="","",K16*P16)</f>
        <v/>
      </c>
      <c r="M16" s="97" t="str">
        <f>IF(M13="","",K16*Q16)</f>
        <v/>
      </c>
      <c r="N16" s="81"/>
      <c r="O16" s="81" t="str">
        <f>IFERROR(10^R16,"")</f>
        <v/>
      </c>
      <c r="P16" s="81">
        <f>IF(L13="",1,L13/K13)</f>
        <v>1</v>
      </c>
      <c r="Q16" s="81">
        <f>IF(M13="",1,M13/K13)</f>
        <v>1</v>
      </c>
      <c r="R16" s="81" t="str">
        <f>IFERROR(Q7*Q9+R13,"")</f>
        <v/>
      </c>
      <c r="S16" s="81" t="s">
        <v>47</v>
      </c>
      <c r="T16" s="79"/>
      <c r="U16" s="82"/>
      <c r="V16" s="180"/>
    </row>
    <row r="17" spans="1:22" ht="18" customHeight="1" thickTop="1">
      <c r="A17" s="83"/>
      <c r="B17" s="49"/>
      <c r="D17" s="68"/>
      <c r="I17" s="104"/>
      <c r="J17" s="84"/>
      <c r="K17" s="84"/>
      <c r="L17" s="84"/>
      <c r="M17" s="84"/>
      <c r="N17" s="81"/>
      <c r="O17" s="81"/>
      <c r="P17" s="81"/>
      <c r="Q17" s="81"/>
      <c r="R17" s="81" t="s">
        <v>9</v>
      </c>
      <c r="S17" s="81"/>
      <c r="T17" s="79"/>
      <c r="U17" s="82"/>
      <c r="V17" s="180"/>
    </row>
    <row r="18" spans="1:22" ht="18" customHeight="1">
      <c r="A18" s="83"/>
      <c r="B18" s="49"/>
      <c r="D18" s="68"/>
      <c r="I18" s="104"/>
      <c r="J18" s="84"/>
      <c r="K18" s="84"/>
      <c r="L18" s="84"/>
      <c r="M18" s="84"/>
      <c r="N18" s="181"/>
      <c r="O18" s="181"/>
      <c r="P18" s="181"/>
      <c r="Q18" s="181"/>
      <c r="R18" s="181"/>
      <c r="S18" s="181"/>
      <c r="T18" s="180"/>
      <c r="U18" s="182"/>
      <c r="V18" s="180"/>
    </row>
    <row r="19" spans="1:22" ht="18" customHeight="1">
      <c r="A19" s="83"/>
      <c r="B19" s="49"/>
      <c r="D19" s="68"/>
      <c r="I19" s="104"/>
      <c r="J19" s="84"/>
      <c r="K19" s="84"/>
      <c r="L19" s="84"/>
      <c r="M19" s="84"/>
      <c r="N19" s="81"/>
      <c r="O19" s="81"/>
      <c r="P19" s="81"/>
      <c r="Q19" s="181"/>
      <c r="R19" s="181"/>
      <c r="S19" s="181"/>
      <c r="T19" s="180"/>
      <c r="U19" s="182"/>
      <c r="V19" s="180"/>
    </row>
    <row r="20" spans="1:22" ht="12" customHeight="1" thickBot="1">
      <c r="A20" s="72"/>
      <c r="B20" s="72"/>
      <c r="C20" s="72"/>
      <c r="D20" s="72"/>
      <c r="E20" s="72"/>
      <c r="F20" s="72"/>
      <c r="G20" s="72"/>
      <c r="H20" s="72"/>
      <c r="I20" s="103"/>
      <c r="J20" s="72"/>
      <c r="K20" s="72"/>
      <c r="L20" s="95"/>
      <c r="M20" s="95"/>
      <c r="N20" s="95"/>
      <c r="O20" s="95"/>
      <c r="T20" s="45"/>
      <c r="U20" s="45"/>
      <c r="V20" s="45"/>
    </row>
    <row r="21" spans="1:22" ht="18" customHeight="1">
      <c r="A21" s="206" t="s">
        <v>48</v>
      </c>
      <c r="B21" s="206"/>
      <c r="C21" s="206"/>
      <c r="D21" s="206"/>
      <c r="I21" s="102"/>
      <c r="J21" s="92"/>
      <c r="K21" s="92"/>
      <c r="M21" s="85"/>
      <c r="N21" s="45"/>
      <c r="O21" s="89"/>
      <c r="T21" s="45"/>
      <c r="U21" s="45"/>
      <c r="V21" s="45"/>
    </row>
    <row r="22" spans="1:22" ht="18" customHeight="1" thickBot="1">
      <c r="A22" s="39"/>
      <c r="B22" s="39"/>
      <c r="C22" s="39"/>
      <c r="I22" s="102"/>
      <c r="J22" s="92"/>
      <c r="K22" s="92"/>
      <c r="L22" s="87" t="s">
        <v>7</v>
      </c>
      <c r="M22" s="87"/>
      <c r="N22" s="44"/>
      <c r="O22" s="89"/>
      <c r="T22" s="44"/>
      <c r="U22" s="44"/>
      <c r="V22" s="44"/>
    </row>
    <row r="23" spans="1:22" ht="30" customHeight="1" thickBot="1">
      <c r="A23" s="91"/>
      <c r="C23" s="39"/>
      <c r="D23" s="68"/>
      <c r="I23" s="102" t="s">
        <v>86</v>
      </c>
      <c r="J23" s="169" t="s">
        <v>68</v>
      </c>
      <c r="K23" s="113"/>
      <c r="L23" s="87" t="str">
        <f>IF(K23="","",LOG(K23))</f>
        <v/>
      </c>
      <c r="M23" s="87" t="s">
        <v>49</v>
      </c>
      <c r="N23" s="88"/>
      <c r="O23" s="89"/>
      <c r="T23" s="44"/>
      <c r="U23" s="44"/>
      <c r="V23" s="44"/>
    </row>
    <row r="24" spans="1:22" ht="18" customHeight="1">
      <c r="A24" s="91"/>
      <c r="C24" s="39"/>
      <c r="D24" s="68"/>
      <c r="I24" s="102"/>
      <c r="K24" s="85"/>
      <c r="L24" s="87"/>
      <c r="M24" s="87"/>
      <c r="N24" s="88"/>
      <c r="O24" s="89"/>
      <c r="T24" s="44"/>
      <c r="U24" s="44"/>
      <c r="V24" s="44"/>
    </row>
    <row r="25" spans="1:22" ht="12" customHeight="1" thickBot="1">
      <c r="B25" s="39"/>
      <c r="C25" s="39"/>
      <c r="I25" s="102"/>
      <c r="K25" s="85"/>
      <c r="L25" s="87"/>
      <c r="M25" s="87"/>
      <c r="N25" s="44"/>
      <c r="O25" s="89"/>
      <c r="T25" s="44"/>
      <c r="U25" s="44"/>
      <c r="V25" s="44"/>
    </row>
    <row r="26" spans="1:22" s="92" customFormat="1" ht="36" customHeight="1" thickTop="1" thickBot="1">
      <c r="A26" s="91"/>
      <c r="B26" s="86"/>
      <c r="I26" s="102" t="s">
        <v>87</v>
      </c>
      <c r="J26" s="168" t="s">
        <v>67</v>
      </c>
      <c r="K26" s="98" t="str">
        <f>IFERROR(10^L26,"")</f>
        <v/>
      </c>
      <c r="L26" s="87" t="str">
        <f>IFERROR(Q7*Q9+L23,"")</f>
        <v/>
      </c>
      <c r="M26" s="87" t="s">
        <v>37</v>
      </c>
      <c r="N26" s="88"/>
      <c r="O26" s="89"/>
      <c r="P26" s="89"/>
      <c r="Q26" s="89"/>
      <c r="R26" s="89"/>
      <c r="S26" s="89"/>
      <c r="T26" s="88"/>
      <c r="U26" s="88"/>
      <c r="V26" s="88"/>
    </row>
    <row r="27" spans="1:22" ht="18" customHeight="1" thickTop="1">
      <c r="I27" s="86"/>
      <c r="J27" s="84"/>
      <c r="K27" s="84"/>
      <c r="L27" s="87" t="s">
        <v>10</v>
      </c>
      <c r="M27" s="87"/>
      <c r="N27" s="88"/>
      <c r="O27" s="89"/>
      <c r="T27" s="44"/>
      <c r="U27" s="44"/>
      <c r="V27" s="44"/>
    </row>
    <row r="28" spans="1:22" s="92" customFormat="1" ht="18" customHeight="1">
      <c r="A28" s="68"/>
      <c r="B28" s="50"/>
      <c r="C28" s="50"/>
      <c r="D28" s="39"/>
      <c r="E28" s="39"/>
      <c r="F28" s="39"/>
      <c r="G28" s="39"/>
      <c r="H28" s="39"/>
      <c r="I28" s="39"/>
      <c r="J28" s="39"/>
      <c r="K28" s="39"/>
      <c r="L28" s="44"/>
      <c r="M28" s="44"/>
      <c r="N28" s="44"/>
      <c r="O28" s="45"/>
      <c r="P28" s="45"/>
      <c r="Q28" s="45"/>
      <c r="R28" s="45"/>
      <c r="S28" s="45"/>
      <c r="T28" s="44"/>
      <c r="U28" s="44"/>
      <c r="V28" s="44"/>
    </row>
    <row r="29" spans="1:22" ht="18" customHeight="1">
      <c r="L29" s="44"/>
      <c r="M29" s="44"/>
      <c r="N29" s="44"/>
      <c r="T29" s="44"/>
      <c r="U29" s="44"/>
      <c r="V29" s="44"/>
    </row>
    <row r="30" spans="1:22" ht="18" customHeight="1">
      <c r="L30" s="44"/>
      <c r="M30" s="44"/>
      <c r="N30" s="44"/>
      <c r="T30" s="44"/>
      <c r="U30" s="44"/>
    </row>
    <row r="31" spans="1:22" s="92" customFormat="1" ht="18" customHeight="1">
      <c r="A31" s="68"/>
      <c r="B31" s="50"/>
      <c r="C31" s="50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45"/>
      <c r="P31" s="45"/>
      <c r="Q31" s="45"/>
      <c r="R31" s="45"/>
      <c r="S31" s="45"/>
      <c r="T31" s="39"/>
      <c r="U31" s="39"/>
      <c r="V31" s="39"/>
    </row>
    <row r="33" spans="1:22" s="92" customFormat="1" ht="18" customHeight="1">
      <c r="A33" s="68"/>
      <c r="B33" s="50"/>
      <c r="C33" s="50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45"/>
      <c r="P33" s="45"/>
      <c r="Q33" s="45"/>
      <c r="R33" s="45"/>
      <c r="S33" s="45"/>
      <c r="T33" s="39"/>
      <c r="U33" s="39"/>
      <c r="V33" s="39"/>
    </row>
    <row r="34" spans="1:22" s="92" customFormat="1" ht="18" customHeight="1">
      <c r="A34" s="68"/>
      <c r="B34" s="50"/>
      <c r="C34" s="50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45"/>
      <c r="P34" s="45"/>
      <c r="Q34" s="45"/>
      <c r="R34" s="45"/>
      <c r="S34" s="45"/>
      <c r="T34" s="39"/>
      <c r="U34" s="39"/>
      <c r="V34" s="39"/>
    </row>
    <row r="35" spans="1:22" s="92" customFormat="1" ht="18" customHeight="1">
      <c r="A35" s="68"/>
      <c r="B35" s="50"/>
      <c r="C35" s="50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45"/>
      <c r="P35" s="45"/>
      <c r="Q35" s="45"/>
      <c r="R35" s="45"/>
      <c r="S35" s="45"/>
      <c r="T35" s="39"/>
      <c r="U35" s="39"/>
      <c r="V35" s="39"/>
    </row>
    <row r="36" spans="1:22" s="92" customFormat="1" ht="18" customHeight="1">
      <c r="A36" s="68"/>
      <c r="B36" s="50"/>
      <c r="C36" s="50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45"/>
      <c r="P36" s="45"/>
      <c r="Q36" s="45"/>
      <c r="R36" s="45"/>
      <c r="S36" s="45"/>
      <c r="T36" s="39"/>
      <c r="U36" s="39"/>
      <c r="V36" s="39"/>
    </row>
    <row r="37" spans="1:22" s="92" customFormat="1" ht="18" customHeight="1">
      <c r="A37" s="68"/>
      <c r="B37" s="50"/>
      <c r="C37" s="50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45"/>
      <c r="P37" s="45"/>
      <c r="Q37" s="45"/>
      <c r="R37" s="45"/>
      <c r="S37" s="45"/>
      <c r="T37" s="39"/>
      <c r="U37" s="39"/>
      <c r="V37" s="39"/>
    </row>
  </sheetData>
  <sheetProtection password="88E8" sheet="1" objects="1" scenarios="1" selectLockedCells="1"/>
  <mergeCells count="3">
    <mergeCell ref="A10:D10"/>
    <mergeCell ref="A21:D21"/>
    <mergeCell ref="L7:L8"/>
  </mergeCells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workbookViewId="0"/>
  </sheetViews>
  <sheetFormatPr baseColWidth="12" defaultColWidth="5.83203125" defaultRowHeight="15" customHeight="1" x14ac:dyDescent="0"/>
  <cols>
    <col min="1" max="16384" width="5.83203125" style="1"/>
  </cols>
  <sheetData/>
  <sheetProtection password="88E8" sheet="1" objects="1" scenarios="1" selectLockedCells="1" selectUnlockedCells="1"/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3"/>
  <sheetViews>
    <sheetView showGridLines="0" showRowColHeaders="0" showRuler="0" zoomScaleSheetLayoutView="100" workbookViewId="0">
      <selection activeCell="C23" sqref="C23"/>
    </sheetView>
  </sheetViews>
  <sheetFormatPr baseColWidth="12" defaultColWidth="12.83203125" defaultRowHeight="18" customHeight="1" x14ac:dyDescent="0"/>
  <cols>
    <col min="1" max="1" width="2.33203125" style="2" customWidth="1"/>
    <col min="2" max="2" width="3.33203125" style="2" customWidth="1"/>
    <col min="3" max="3" width="17.83203125" style="17" customWidth="1"/>
    <col min="4" max="4" width="17.83203125" style="18" customWidth="1"/>
    <col min="5" max="8" width="1.6640625" style="4" customWidth="1"/>
    <col min="9" max="16" width="7.1640625" style="16" customWidth="1"/>
    <col min="17" max="19" width="7.1640625" style="2" customWidth="1"/>
    <col min="20" max="20" width="2.6640625" style="2" customWidth="1"/>
    <col min="21" max="21" width="2.83203125" style="2" customWidth="1"/>
    <col min="22" max="32" width="7.1640625" style="2" customWidth="1"/>
    <col min="33" max="33" width="2.83203125" style="2" customWidth="1"/>
    <col min="34" max="35" width="7.83203125" style="2" customWidth="1"/>
    <col min="36" max="16384" width="12.83203125" style="2"/>
  </cols>
  <sheetData>
    <row r="1" spans="1:32" s="39" customFormat="1" ht="18" customHeight="1">
      <c r="A1" s="65"/>
      <c r="B1" s="65"/>
      <c r="C1" s="66"/>
      <c r="D1" s="57"/>
      <c r="E1" s="67"/>
      <c r="F1" s="44"/>
      <c r="G1" s="44"/>
      <c r="H1" s="44"/>
      <c r="I1" s="45"/>
      <c r="J1" s="45"/>
      <c r="K1" s="45"/>
      <c r="L1" s="45"/>
      <c r="M1" s="45"/>
      <c r="N1" s="45"/>
      <c r="O1" s="45"/>
      <c r="P1" s="45"/>
    </row>
    <row r="2" spans="1:32" s="39" customFormat="1" ht="18" customHeight="1">
      <c r="A2" s="68"/>
      <c r="B2" s="68"/>
      <c r="C2" s="50"/>
      <c r="D2" s="57"/>
      <c r="E2" s="44"/>
      <c r="F2" s="44"/>
      <c r="G2" s="44"/>
      <c r="H2" s="44"/>
      <c r="I2" s="45"/>
      <c r="J2" s="45"/>
      <c r="K2" s="45"/>
      <c r="L2" s="45"/>
      <c r="M2" s="45"/>
      <c r="N2" s="45"/>
      <c r="O2" s="45"/>
      <c r="P2" s="45"/>
    </row>
    <row r="3" spans="1:32" s="39" customFormat="1" ht="18" customHeight="1">
      <c r="A3" s="68"/>
      <c r="B3" s="68"/>
      <c r="C3" s="50"/>
      <c r="D3" s="57"/>
      <c r="E3" s="44"/>
      <c r="F3" s="44"/>
      <c r="G3" s="44"/>
      <c r="H3" s="44"/>
      <c r="I3" s="45"/>
      <c r="J3" s="45"/>
      <c r="K3" s="45"/>
      <c r="L3" s="45"/>
      <c r="M3" s="45"/>
      <c r="N3" s="45"/>
      <c r="O3" s="45"/>
      <c r="P3" s="45"/>
    </row>
    <row r="4" spans="1:32" s="39" customFormat="1" ht="8" customHeight="1">
      <c r="A4" s="68"/>
      <c r="B4" s="68"/>
      <c r="C4" s="50"/>
      <c r="D4" s="57"/>
      <c r="E4" s="44"/>
      <c r="F4" s="44"/>
      <c r="G4" s="44"/>
      <c r="H4" s="44"/>
      <c r="I4" s="45"/>
      <c r="J4" s="45"/>
      <c r="K4" s="45"/>
      <c r="L4" s="45"/>
      <c r="M4" s="45"/>
      <c r="N4" s="45"/>
      <c r="O4" s="45"/>
      <c r="P4" s="45"/>
    </row>
    <row r="5" spans="1:32" s="39" customFormat="1" ht="18" customHeight="1">
      <c r="A5" s="58" t="s">
        <v>53</v>
      </c>
      <c r="B5" s="49"/>
      <c r="C5" s="50"/>
      <c r="D5" s="46"/>
      <c r="E5" s="44"/>
      <c r="F5" s="44"/>
      <c r="G5" s="44"/>
      <c r="H5" s="44"/>
      <c r="I5" s="45"/>
      <c r="J5" s="45"/>
      <c r="K5" s="52"/>
      <c r="L5" s="52"/>
      <c r="M5" s="52"/>
      <c r="N5" s="52"/>
      <c r="O5" s="52"/>
      <c r="P5" s="52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32" s="39" customFormat="1" ht="8" customHeight="1">
      <c r="A6" s="58"/>
      <c r="B6" s="49"/>
      <c r="C6" s="50"/>
      <c r="D6" s="46"/>
      <c r="E6" s="44"/>
      <c r="F6" s="44"/>
      <c r="G6" s="44"/>
      <c r="H6" s="44"/>
      <c r="I6" s="45"/>
      <c r="J6" s="45"/>
      <c r="K6" s="45"/>
      <c r="L6" s="45"/>
      <c r="M6" s="45"/>
      <c r="N6" s="45"/>
      <c r="O6" s="45"/>
      <c r="P6" s="45"/>
      <c r="Y6" s="51"/>
      <c r="Z6" s="51"/>
    </row>
    <row r="7" spans="1:32" s="39" customFormat="1" ht="18" customHeight="1">
      <c r="B7" s="50"/>
      <c r="C7" s="50"/>
      <c r="D7" s="56"/>
      <c r="E7" s="55"/>
      <c r="F7" s="55"/>
      <c r="G7" s="44"/>
      <c r="H7" s="44"/>
      <c r="I7" s="45"/>
      <c r="J7" s="45"/>
      <c r="K7" s="45"/>
      <c r="L7" s="45"/>
      <c r="M7" s="45"/>
      <c r="N7" s="45"/>
      <c r="O7" s="45"/>
      <c r="P7" s="45"/>
      <c r="Y7" s="51"/>
      <c r="Z7" s="51"/>
      <c r="AA7" s="45"/>
      <c r="AB7" s="45"/>
      <c r="AC7" s="45"/>
      <c r="AD7" s="45"/>
      <c r="AE7" s="45"/>
    </row>
    <row r="8" spans="1:32" s="39" customFormat="1" ht="18" customHeight="1">
      <c r="B8" s="50"/>
      <c r="C8" s="50"/>
      <c r="D8" s="56"/>
      <c r="E8" s="55"/>
      <c r="F8" s="55"/>
      <c r="G8" s="44"/>
      <c r="H8" s="44"/>
      <c r="I8" s="45"/>
      <c r="J8" s="69"/>
      <c r="K8" s="45"/>
      <c r="L8" s="45"/>
      <c r="M8" s="45"/>
      <c r="N8" s="45"/>
      <c r="O8" s="45"/>
      <c r="P8" s="45"/>
      <c r="Y8" s="51"/>
      <c r="Z8" s="51"/>
      <c r="AA8" s="45"/>
      <c r="AB8" s="45"/>
      <c r="AC8" s="45"/>
      <c r="AD8" s="45"/>
      <c r="AE8" s="45"/>
    </row>
    <row r="9" spans="1:32" s="39" customFormat="1" ht="18" customHeight="1">
      <c r="B9" s="50"/>
      <c r="C9" s="60"/>
      <c r="D9" s="56"/>
      <c r="E9" s="55"/>
      <c r="F9" s="55"/>
      <c r="G9" s="44"/>
      <c r="H9" s="44"/>
      <c r="I9" s="45"/>
      <c r="J9" s="45"/>
      <c r="K9" s="45"/>
      <c r="L9" s="45"/>
      <c r="M9" s="45"/>
      <c r="N9" s="45"/>
      <c r="O9" s="45"/>
      <c r="P9" s="45"/>
      <c r="Y9" s="51"/>
      <c r="Z9" s="51"/>
      <c r="AA9" s="45"/>
      <c r="AB9" s="45"/>
      <c r="AC9" s="45"/>
      <c r="AD9" s="45"/>
      <c r="AE9" s="45"/>
    </row>
    <row r="10" spans="1:32" s="39" customFormat="1" ht="18" customHeight="1">
      <c r="A10" s="70"/>
      <c r="B10" s="54"/>
      <c r="C10" s="61"/>
      <c r="D10" s="71"/>
      <c r="E10" s="55"/>
      <c r="F10" s="55"/>
      <c r="G10" s="44"/>
      <c r="H10" s="44"/>
      <c r="I10" s="45"/>
      <c r="J10" s="45"/>
      <c r="K10" s="45"/>
      <c r="L10" s="45"/>
      <c r="M10" s="45"/>
      <c r="N10" s="45"/>
      <c r="O10" s="45"/>
      <c r="P10" s="45"/>
      <c r="Y10" s="51"/>
      <c r="Z10" s="51"/>
      <c r="AA10" s="45"/>
      <c r="AB10" s="45"/>
      <c r="AC10" s="45"/>
      <c r="AD10" s="45"/>
      <c r="AE10" s="45"/>
    </row>
    <row r="11" spans="1:32" s="39" customFormat="1" ht="10" customHeight="1">
      <c r="B11" s="50"/>
      <c r="C11" s="60"/>
      <c r="D11" s="56"/>
      <c r="E11" s="55"/>
      <c r="F11" s="55"/>
      <c r="G11" s="44"/>
      <c r="H11" s="44"/>
      <c r="I11" s="45"/>
      <c r="J11" s="45"/>
      <c r="K11" s="45"/>
      <c r="L11" s="45"/>
      <c r="M11" s="45"/>
      <c r="N11" s="45"/>
      <c r="O11" s="45"/>
      <c r="P11" s="45"/>
      <c r="Y11" s="51"/>
      <c r="Z11" s="51"/>
      <c r="AA11" s="45"/>
      <c r="AB11" s="45"/>
      <c r="AC11" s="45"/>
      <c r="AD11" s="45"/>
      <c r="AE11" s="45"/>
    </row>
    <row r="12" spans="1:32" s="39" customFormat="1" ht="18" customHeight="1">
      <c r="B12" s="50"/>
      <c r="C12" s="50"/>
      <c r="D12" s="56"/>
      <c r="E12" s="55"/>
      <c r="F12" s="55"/>
      <c r="G12" s="44"/>
      <c r="H12" s="44"/>
      <c r="I12" s="45"/>
      <c r="J12" s="45"/>
      <c r="K12" s="45"/>
      <c r="L12" s="45"/>
      <c r="M12" s="45"/>
      <c r="N12" s="45"/>
      <c r="O12" s="45"/>
      <c r="P12" s="45"/>
      <c r="Y12" s="51"/>
      <c r="Z12" s="51"/>
      <c r="AA12" s="45"/>
      <c r="AB12" s="45"/>
      <c r="AC12" s="45"/>
      <c r="AD12" s="45"/>
      <c r="AE12" s="45"/>
    </row>
    <row r="13" spans="1:32" s="39" customFormat="1" ht="14" customHeight="1">
      <c r="B13" s="50"/>
      <c r="C13" s="50"/>
      <c r="D13" s="56"/>
      <c r="E13" s="55"/>
      <c r="F13" s="55"/>
      <c r="G13" s="44"/>
      <c r="H13" s="44"/>
      <c r="I13" s="45"/>
      <c r="J13" s="45"/>
      <c r="K13" s="45"/>
      <c r="L13" s="45"/>
      <c r="M13" s="45"/>
      <c r="N13" s="45"/>
      <c r="O13" s="45"/>
      <c r="P13" s="45"/>
      <c r="Y13" s="51"/>
      <c r="Z13" s="51"/>
      <c r="AA13" s="45"/>
      <c r="AB13" s="45"/>
      <c r="AC13" s="45"/>
      <c r="AD13" s="45"/>
      <c r="AE13" s="45"/>
    </row>
    <row r="14" spans="1:32" s="39" customFormat="1" ht="18" customHeight="1">
      <c r="A14" s="58" t="s">
        <v>54</v>
      </c>
      <c r="B14" s="49"/>
      <c r="C14" s="50"/>
      <c r="D14" s="57"/>
      <c r="E14" s="44"/>
      <c r="F14" s="44"/>
      <c r="G14" s="44"/>
      <c r="H14" s="44"/>
      <c r="I14" s="45"/>
      <c r="J14" s="45"/>
      <c r="K14" s="45"/>
      <c r="L14" s="45"/>
      <c r="M14" s="45"/>
      <c r="N14" s="45"/>
      <c r="O14" s="45"/>
      <c r="P14" s="45"/>
      <c r="Y14" s="51"/>
      <c r="Z14" s="51"/>
      <c r="AA14" s="44"/>
      <c r="AB14" s="44"/>
      <c r="AC14" s="45"/>
      <c r="AD14" s="45"/>
      <c r="AE14" s="45"/>
    </row>
    <row r="15" spans="1:32" s="39" customFormat="1" ht="6" customHeight="1" thickBot="1">
      <c r="A15" s="68"/>
      <c r="B15" s="68"/>
      <c r="C15" s="2"/>
      <c r="D15" s="57"/>
      <c r="E15" s="44"/>
      <c r="F15" s="44"/>
      <c r="G15" s="44"/>
      <c r="H15" s="44"/>
      <c r="I15" s="119"/>
      <c r="J15" s="119"/>
      <c r="K15" s="119"/>
      <c r="L15" s="119"/>
      <c r="M15" s="119"/>
      <c r="N15" s="119"/>
      <c r="O15" s="119"/>
      <c r="P15" s="119"/>
      <c r="Q15" s="73"/>
      <c r="R15" s="73"/>
      <c r="S15" s="73"/>
      <c r="T15" s="73"/>
      <c r="Y15" s="51"/>
      <c r="Z15" s="51"/>
      <c r="AA15" s="44"/>
      <c r="AB15" s="44"/>
      <c r="AC15" s="45"/>
      <c r="AD15" s="45"/>
      <c r="AE15" s="45"/>
    </row>
    <row r="16" spans="1:32" ht="30" customHeight="1" thickTop="1" thickBot="1">
      <c r="B16" s="102" t="s">
        <v>90</v>
      </c>
      <c r="C16" s="152" t="s">
        <v>89</v>
      </c>
      <c r="D16" s="153" t="s">
        <v>88</v>
      </c>
      <c r="G16" s="4" t="s">
        <v>50</v>
      </c>
      <c r="H16" s="16"/>
      <c r="I16" s="185" t="s">
        <v>51</v>
      </c>
      <c r="J16" s="186"/>
      <c r="K16" s="186"/>
      <c r="L16" s="186"/>
      <c r="M16" s="186"/>
      <c r="N16" s="187"/>
      <c r="O16" s="187"/>
      <c r="P16" s="187"/>
      <c r="Q16" s="187"/>
      <c r="R16" s="187"/>
      <c r="S16" s="188"/>
      <c r="T16" s="5"/>
      <c r="U16" s="39"/>
      <c r="V16" s="185" t="s">
        <v>23</v>
      </c>
      <c r="W16" s="186"/>
      <c r="X16" s="186"/>
      <c r="Y16" s="186"/>
      <c r="Z16" s="186"/>
      <c r="AA16" s="189"/>
      <c r="AB16" s="189"/>
      <c r="AC16" s="189"/>
      <c r="AD16" s="189"/>
      <c r="AE16" s="189"/>
      <c r="AF16" s="190"/>
    </row>
    <row r="17" spans="1:32" ht="22" customHeight="1">
      <c r="C17" s="154">
        <f>IFERROR(ROUND(LOG(2)/KENSA_A,2),"")</f>
        <v>373.56</v>
      </c>
      <c r="D17" s="155">
        <f>IFERROR(ROUND(KENSA_A/LOG(2),2),"")</f>
        <v>0</v>
      </c>
      <c r="F17" s="3" t="s">
        <v>55</v>
      </c>
      <c r="G17" s="4">
        <f>SLOPE(E23:E223,F23:F223)</f>
        <v>8.0583157385421156E-4</v>
      </c>
      <c r="H17" s="16"/>
      <c r="I17" s="120"/>
      <c r="J17" s="6"/>
      <c r="K17" s="7"/>
      <c r="L17" s="6"/>
      <c r="M17" s="6"/>
      <c r="N17" s="6"/>
      <c r="O17" s="6"/>
      <c r="P17" s="6"/>
      <c r="Q17" s="8"/>
      <c r="R17" s="8"/>
      <c r="S17" s="121"/>
      <c r="T17" s="8"/>
      <c r="V17" s="126"/>
      <c r="W17" s="8"/>
      <c r="X17" s="8"/>
      <c r="Y17" s="8"/>
      <c r="Z17" s="8"/>
      <c r="AA17" s="8"/>
      <c r="AB17" s="8"/>
      <c r="AC17" s="8"/>
      <c r="AD17" s="8"/>
      <c r="AE17" s="8"/>
      <c r="AF17" s="121"/>
    </row>
    <row r="18" spans="1:32" ht="22" customHeight="1">
      <c r="C18" s="156">
        <f>IFERROR(ROUND(LOG(2)/KENSA_A/30,2),"")</f>
        <v>12.45</v>
      </c>
      <c r="D18" s="157">
        <f>IFERROR(ROUND(KENSA_A/LOG(2)*30,2),"")</f>
        <v>0.08</v>
      </c>
      <c r="F18" s="3" t="s">
        <v>56</v>
      </c>
      <c r="G18" s="4">
        <f>INTERCEPT(E23:E223,F23:F223)</f>
        <v>3.7910981002684641E-2</v>
      </c>
      <c r="H18" s="16"/>
      <c r="I18" s="120"/>
      <c r="J18" s="6"/>
      <c r="K18" s="7"/>
      <c r="L18" s="6"/>
      <c r="M18" s="6"/>
      <c r="N18" s="6"/>
      <c r="O18" s="6"/>
      <c r="P18" s="6"/>
      <c r="Q18" s="8"/>
      <c r="R18" s="8"/>
      <c r="S18" s="121"/>
      <c r="T18" s="8"/>
      <c r="V18" s="126"/>
      <c r="W18" s="8"/>
      <c r="X18" s="8"/>
      <c r="Y18" s="8"/>
      <c r="Z18" s="8"/>
      <c r="AA18" s="8"/>
      <c r="AB18" s="8"/>
      <c r="AC18" s="8"/>
      <c r="AD18" s="8"/>
      <c r="AE18" s="8"/>
      <c r="AF18" s="121"/>
    </row>
    <row r="19" spans="1:32" ht="22" customHeight="1" thickBot="1">
      <c r="C19" s="158">
        <f>IFERROR(ROUND(LOG(2)/KENSA_A/365,2),"")</f>
        <v>1.02</v>
      </c>
      <c r="D19" s="159">
        <f>IFERROR(ROUND(KENSA_A/LOG(2)*365,2),"")</f>
        <v>0.98</v>
      </c>
      <c r="F19" s="3" t="s">
        <v>57</v>
      </c>
      <c r="G19" s="4">
        <f>LOG(2)/G17</f>
        <v>373.56440902927761</v>
      </c>
      <c r="H19" s="16"/>
      <c r="I19" s="120"/>
      <c r="J19" s="6"/>
      <c r="K19" s="6"/>
      <c r="L19" s="6"/>
      <c r="M19" s="6"/>
      <c r="N19" s="6"/>
      <c r="O19" s="6"/>
      <c r="P19" s="6"/>
      <c r="Q19" s="8"/>
      <c r="R19" s="8"/>
      <c r="S19" s="121"/>
      <c r="T19" s="8"/>
      <c r="V19" s="126"/>
      <c r="W19" s="8"/>
      <c r="X19" s="8"/>
      <c r="Y19" s="8"/>
      <c r="Z19" s="8"/>
      <c r="AA19" s="8"/>
      <c r="AB19" s="8"/>
      <c r="AC19" s="8"/>
      <c r="AD19" s="8"/>
      <c r="AE19" s="8"/>
      <c r="AF19" s="121"/>
    </row>
    <row r="20" spans="1:32" ht="12" customHeight="1" thickTop="1">
      <c r="C20" s="9"/>
      <c r="D20" s="10"/>
      <c r="E20" s="16"/>
      <c r="F20" s="16"/>
      <c r="G20" s="16"/>
      <c r="H20" s="16"/>
      <c r="I20" s="120"/>
      <c r="J20" s="6"/>
      <c r="K20" s="6"/>
      <c r="L20" s="6"/>
      <c r="M20" s="6"/>
      <c r="N20" s="6"/>
      <c r="O20" s="6"/>
      <c r="P20" s="6"/>
      <c r="Q20" s="8"/>
      <c r="R20" s="8"/>
      <c r="S20" s="121"/>
      <c r="T20" s="8"/>
      <c r="V20" s="126"/>
      <c r="W20" s="8"/>
      <c r="X20" s="8"/>
      <c r="Y20" s="8"/>
      <c r="Z20" s="8"/>
      <c r="AA20" s="8"/>
      <c r="AB20" s="8"/>
      <c r="AC20" s="8"/>
      <c r="AD20" s="8"/>
      <c r="AE20" s="8"/>
      <c r="AF20" s="121"/>
    </row>
    <row r="21" spans="1:32" ht="18" customHeight="1" thickBot="1">
      <c r="C21" s="173" t="s">
        <v>91</v>
      </c>
      <c r="D21" s="174" t="s">
        <v>92</v>
      </c>
      <c r="F21" s="11"/>
      <c r="G21" s="11"/>
      <c r="I21" s="120"/>
      <c r="J21" s="6"/>
      <c r="K21" s="6"/>
      <c r="L21" s="6"/>
      <c r="M21" s="6"/>
      <c r="N21" s="6"/>
      <c r="O21" s="6"/>
      <c r="P21" s="6"/>
      <c r="Q21" s="8"/>
      <c r="R21" s="8"/>
      <c r="S21" s="121"/>
      <c r="T21" s="8"/>
      <c r="V21" s="126"/>
      <c r="W21" s="8"/>
      <c r="X21" s="8"/>
      <c r="Y21" s="8"/>
      <c r="Z21" s="8"/>
      <c r="AA21" s="8"/>
      <c r="AB21" s="8"/>
      <c r="AC21" s="8"/>
      <c r="AD21" s="8"/>
      <c r="AE21" s="8"/>
      <c r="AF21" s="121"/>
    </row>
    <row r="22" spans="1:32" ht="18" customHeight="1">
      <c r="C22" s="144" t="s">
        <v>58</v>
      </c>
      <c r="D22" s="147" t="s">
        <v>59</v>
      </c>
      <c r="E22" s="12" t="s">
        <v>60</v>
      </c>
      <c r="F22" s="13" t="s">
        <v>61</v>
      </c>
      <c r="G22" s="14" t="s">
        <v>62</v>
      </c>
      <c r="H22" s="14" t="s">
        <v>63</v>
      </c>
      <c r="I22" s="120"/>
      <c r="J22" s="6"/>
      <c r="K22" s="6"/>
      <c r="L22" s="6"/>
      <c r="M22" s="6"/>
      <c r="N22" s="6"/>
      <c r="O22" s="6"/>
      <c r="P22" s="6"/>
      <c r="Q22" s="8"/>
      <c r="R22" s="8"/>
      <c r="S22" s="121"/>
      <c r="T22" s="8"/>
      <c r="V22" s="126"/>
      <c r="W22" s="8"/>
      <c r="X22" s="8"/>
      <c r="Y22" s="8"/>
      <c r="Z22" s="8"/>
      <c r="AA22" s="8"/>
      <c r="AB22" s="8"/>
      <c r="AC22" s="8"/>
      <c r="AD22" s="8"/>
      <c r="AE22" s="8"/>
      <c r="AF22" s="121"/>
    </row>
    <row r="23" spans="1:32" ht="18" customHeight="1">
      <c r="A23" s="19"/>
      <c r="B23" s="19"/>
      <c r="C23" s="150">
        <v>42005</v>
      </c>
      <c r="D23" s="148">
        <v>2.5</v>
      </c>
      <c r="E23" s="4">
        <f>IF(OR(C23="",D23=""),"",LOG(D23))</f>
        <v>0.3979400086720376</v>
      </c>
      <c r="F23" s="4">
        <f>IF(OR(C23="",D23=""),"",C23-MIN(C$23:C$223))</f>
        <v>365</v>
      </c>
      <c r="G23" s="4">
        <f t="shared" ref="G23:G86" si="0">IF(OR(C23="",D23=""),"",KENSA_A*F23+KENSA_B)</f>
        <v>0.33203950545947186</v>
      </c>
      <c r="H23" s="4">
        <f>IF(OR(C23="",D23=""),"",10^G23)</f>
        <v>2.1480258597332171</v>
      </c>
      <c r="I23" s="120"/>
      <c r="J23" s="15"/>
      <c r="K23" s="6"/>
      <c r="L23" s="6"/>
      <c r="M23" s="6"/>
      <c r="N23" s="6"/>
      <c r="O23" s="6"/>
      <c r="P23" s="6"/>
      <c r="Q23" s="8"/>
      <c r="R23" s="8"/>
      <c r="S23" s="121"/>
      <c r="T23" s="8"/>
      <c r="V23" s="126"/>
      <c r="W23" s="8"/>
      <c r="X23" s="8"/>
      <c r="Y23" s="8"/>
      <c r="Z23" s="8"/>
      <c r="AA23" s="8"/>
      <c r="AB23" s="8"/>
      <c r="AC23" s="8"/>
      <c r="AD23" s="8"/>
      <c r="AE23" s="8"/>
      <c r="AF23" s="121"/>
    </row>
    <row r="24" spans="1:32" ht="18" customHeight="1">
      <c r="C24" s="150">
        <v>42370</v>
      </c>
      <c r="D24" s="148">
        <v>4.2</v>
      </c>
      <c r="E24" s="4">
        <f t="shared" ref="E24:E87" si="1">IF(OR(C24="",D24=""),"",LOG(D24))</f>
        <v>0.62324929039790045</v>
      </c>
      <c r="F24" s="4">
        <f t="shared" ref="F24:F87" si="2">IF(OR(C24="",D24=""),"",C24-MIN(C$23:C$223))</f>
        <v>730</v>
      </c>
      <c r="G24" s="4">
        <f t="shared" si="0"/>
        <v>0.62616802991625908</v>
      </c>
      <c r="H24" s="4">
        <f t="shared" ref="H24:H87" si="3">IF(OR(C24="",D24=""),"",10^G24)</f>
        <v>4.2283217773627175</v>
      </c>
      <c r="I24" s="120"/>
      <c r="J24" s="6"/>
      <c r="K24" s="6"/>
      <c r="L24" s="6"/>
      <c r="M24" s="6"/>
      <c r="N24" s="6"/>
      <c r="O24" s="6"/>
      <c r="P24" s="6"/>
      <c r="Q24" s="8"/>
      <c r="R24" s="8"/>
      <c r="S24" s="121"/>
      <c r="T24" s="8"/>
      <c r="V24" s="126"/>
      <c r="W24" s="8"/>
      <c r="X24" s="8"/>
      <c r="Y24" s="8"/>
      <c r="Z24" s="8"/>
      <c r="AA24" s="8"/>
      <c r="AB24" s="8"/>
      <c r="AC24" s="8"/>
      <c r="AD24" s="8"/>
      <c r="AE24" s="8"/>
      <c r="AF24" s="121"/>
    </row>
    <row r="25" spans="1:32" ht="18" customHeight="1">
      <c r="C25" s="150">
        <v>42736</v>
      </c>
      <c r="D25" s="148">
        <v>7.6</v>
      </c>
      <c r="E25" s="4">
        <f t="shared" si="1"/>
        <v>0.88081359228079137</v>
      </c>
      <c r="F25" s="4">
        <f t="shared" si="2"/>
        <v>1096</v>
      </c>
      <c r="G25" s="4">
        <f t="shared" si="0"/>
        <v>0.92110238594690053</v>
      </c>
      <c r="H25" s="4">
        <f t="shared" si="3"/>
        <v>8.3387775009175797</v>
      </c>
      <c r="I25" s="120"/>
      <c r="J25" s="6" t="s">
        <v>64</v>
      </c>
      <c r="K25" s="6"/>
      <c r="L25" s="6"/>
      <c r="M25" s="6"/>
      <c r="N25" s="6"/>
      <c r="O25" s="6"/>
      <c r="P25" s="6"/>
      <c r="Q25" s="8"/>
      <c r="R25" s="8"/>
      <c r="S25" s="121"/>
      <c r="T25" s="8"/>
      <c r="V25" s="126"/>
      <c r="W25" s="8"/>
      <c r="X25" s="8"/>
      <c r="Y25" s="8"/>
      <c r="Z25" s="8"/>
      <c r="AA25" s="8"/>
      <c r="AB25" s="8"/>
      <c r="AC25" s="8"/>
      <c r="AD25" s="8"/>
      <c r="AE25" s="8"/>
      <c r="AF25" s="121"/>
    </row>
    <row r="26" spans="1:32" ht="18" customHeight="1">
      <c r="C26" s="150">
        <v>43101</v>
      </c>
      <c r="D26" s="148">
        <v>17</v>
      </c>
      <c r="E26" s="4">
        <f t="shared" si="1"/>
        <v>1.2304489213782739</v>
      </c>
      <c r="F26" s="4">
        <f t="shared" si="2"/>
        <v>1461</v>
      </c>
      <c r="G26" s="4">
        <f t="shared" si="0"/>
        <v>1.2152309104036876</v>
      </c>
      <c r="H26" s="4">
        <f t="shared" si="3"/>
        <v>16.414622917105472</v>
      </c>
      <c r="I26" s="120"/>
      <c r="J26" s="6"/>
      <c r="K26" s="6"/>
      <c r="L26" s="6"/>
      <c r="M26" s="6"/>
      <c r="N26" s="6"/>
      <c r="O26" s="6"/>
      <c r="P26" s="6"/>
      <c r="Q26" s="8"/>
      <c r="R26" s="8"/>
      <c r="S26" s="121"/>
      <c r="T26" s="8"/>
      <c r="V26" s="126"/>
      <c r="W26" s="8"/>
      <c r="X26" s="8"/>
      <c r="Y26" s="8"/>
      <c r="Z26" s="8"/>
      <c r="AA26" s="8"/>
      <c r="AB26" s="8"/>
      <c r="AC26" s="8"/>
      <c r="AD26" s="8"/>
      <c r="AE26" s="8"/>
      <c r="AF26" s="121"/>
    </row>
    <row r="27" spans="1:32" ht="18" customHeight="1">
      <c r="C27" s="150">
        <v>41640</v>
      </c>
      <c r="D27" s="148">
        <v>1</v>
      </c>
      <c r="E27" s="4">
        <f t="shared" si="1"/>
        <v>0</v>
      </c>
      <c r="F27" s="4">
        <f t="shared" si="2"/>
        <v>0</v>
      </c>
      <c r="G27" s="4">
        <f t="shared" si="0"/>
        <v>3.7910981002684641E-2</v>
      </c>
      <c r="H27" s="4">
        <f t="shared" si="3"/>
        <v>1.0912166426842929</v>
      </c>
      <c r="I27" s="120"/>
      <c r="J27" s="6"/>
      <c r="K27" s="6"/>
      <c r="L27" s="6"/>
      <c r="M27" s="6"/>
      <c r="N27" s="6"/>
      <c r="O27" s="6"/>
      <c r="P27" s="6"/>
      <c r="Q27" s="8"/>
      <c r="R27" s="8"/>
      <c r="S27" s="121"/>
      <c r="T27" s="8"/>
      <c r="V27" s="126"/>
      <c r="W27" s="8"/>
      <c r="X27" s="8"/>
      <c r="Y27" s="8"/>
      <c r="Z27" s="8"/>
      <c r="AA27" s="8"/>
      <c r="AB27" s="8"/>
      <c r="AC27" s="8"/>
      <c r="AD27" s="8"/>
      <c r="AE27" s="8"/>
      <c r="AF27" s="121"/>
    </row>
    <row r="28" spans="1:32" ht="18" customHeight="1">
      <c r="C28" s="150"/>
      <c r="D28" s="148"/>
      <c r="E28" s="4" t="str">
        <f t="shared" si="1"/>
        <v/>
      </c>
      <c r="F28" s="4" t="str">
        <f t="shared" si="2"/>
        <v/>
      </c>
      <c r="G28" s="4" t="str">
        <f t="shared" si="0"/>
        <v/>
      </c>
      <c r="H28" s="4" t="str">
        <f t="shared" si="3"/>
        <v/>
      </c>
      <c r="I28" s="120"/>
      <c r="J28" s="6" t="s">
        <v>65</v>
      </c>
      <c r="K28" s="6"/>
      <c r="L28" s="6"/>
      <c r="M28" s="6"/>
      <c r="N28" s="6"/>
      <c r="O28" s="6"/>
      <c r="P28" s="6"/>
      <c r="Q28" s="8"/>
      <c r="R28" s="8"/>
      <c r="S28" s="121"/>
      <c r="T28" s="8"/>
      <c r="V28" s="126"/>
      <c r="W28" s="8"/>
      <c r="X28" s="8"/>
      <c r="Y28" s="8"/>
      <c r="Z28" s="8"/>
      <c r="AA28" s="8"/>
      <c r="AB28" s="8"/>
      <c r="AC28" s="8"/>
      <c r="AD28" s="8"/>
      <c r="AE28" s="8"/>
      <c r="AF28" s="121"/>
    </row>
    <row r="29" spans="1:32" ht="18" customHeight="1">
      <c r="C29" s="150"/>
      <c r="D29" s="148"/>
      <c r="E29" s="4" t="str">
        <f t="shared" si="1"/>
        <v/>
      </c>
      <c r="F29" s="4" t="str">
        <f t="shared" si="2"/>
        <v/>
      </c>
      <c r="G29" s="4" t="str">
        <f t="shared" si="0"/>
        <v/>
      </c>
      <c r="H29" s="4" t="str">
        <f t="shared" si="3"/>
        <v/>
      </c>
      <c r="I29" s="120"/>
      <c r="J29" s="6"/>
      <c r="K29" s="6"/>
      <c r="L29" s="6"/>
      <c r="M29" s="6"/>
      <c r="N29" s="6"/>
      <c r="O29" s="6"/>
      <c r="P29" s="6"/>
      <c r="Q29" s="8"/>
      <c r="R29" s="8"/>
      <c r="S29" s="121"/>
      <c r="T29" s="8"/>
      <c r="V29" s="126"/>
      <c r="W29" s="8"/>
      <c r="X29" s="8"/>
      <c r="Y29" s="8"/>
      <c r="Z29" s="8"/>
      <c r="AA29" s="8"/>
      <c r="AB29" s="8"/>
      <c r="AC29" s="8"/>
      <c r="AD29" s="8"/>
      <c r="AE29" s="8"/>
      <c r="AF29" s="121"/>
    </row>
    <row r="30" spans="1:32" ht="18" customHeight="1">
      <c r="C30" s="150"/>
      <c r="D30" s="148"/>
      <c r="E30" s="4" t="str">
        <f t="shared" si="1"/>
        <v/>
      </c>
      <c r="F30" s="4" t="str">
        <f t="shared" si="2"/>
        <v/>
      </c>
      <c r="G30" s="4" t="str">
        <f t="shared" si="0"/>
        <v/>
      </c>
      <c r="H30" s="4" t="str">
        <f t="shared" si="3"/>
        <v/>
      </c>
      <c r="I30" s="120"/>
      <c r="J30" s="6"/>
      <c r="K30" s="6"/>
      <c r="L30" s="6"/>
      <c r="M30" s="6"/>
      <c r="N30" s="6"/>
      <c r="O30" s="6"/>
      <c r="P30" s="6"/>
      <c r="Q30" s="8"/>
      <c r="R30" s="8"/>
      <c r="S30" s="121"/>
      <c r="T30" s="8"/>
      <c r="V30" s="126"/>
      <c r="W30" s="8"/>
      <c r="X30" s="8"/>
      <c r="Y30" s="8"/>
      <c r="Z30" s="8"/>
      <c r="AA30" s="8"/>
      <c r="AB30" s="8"/>
      <c r="AC30" s="8"/>
      <c r="AD30" s="8"/>
      <c r="AE30" s="8"/>
      <c r="AF30" s="121"/>
    </row>
    <row r="31" spans="1:32" ht="18" customHeight="1" thickBot="1">
      <c r="C31" s="150"/>
      <c r="D31" s="148"/>
      <c r="E31" s="4" t="str">
        <f t="shared" si="1"/>
        <v/>
      </c>
      <c r="F31" s="4" t="str">
        <f t="shared" si="2"/>
        <v/>
      </c>
      <c r="G31" s="4" t="str">
        <f t="shared" si="0"/>
        <v/>
      </c>
      <c r="H31" s="4" t="str">
        <f t="shared" si="3"/>
        <v/>
      </c>
      <c r="I31" s="122"/>
      <c r="J31" s="123"/>
      <c r="K31" s="123"/>
      <c r="L31" s="123"/>
      <c r="M31" s="123"/>
      <c r="N31" s="123"/>
      <c r="O31" s="123"/>
      <c r="P31" s="123"/>
      <c r="Q31" s="124"/>
      <c r="R31" s="124"/>
      <c r="S31" s="125"/>
      <c r="T31" s="8"/>
      <c r="V31" s="127"/>
      <c r="W31" s="124"/>
      <c r="X31" s="124"/>
      <c r="Y31" s="124"/>
      <c r="Z31" s="124"/>
      <c r="AA31" s="124"/>
      <c r="AB31" s="124"/>
      <c r="AC31" s="124"/>
      <c r="AD31" s="124"/>
      <c r="AE31" s="124"/>
      <c r="AF31" s="125"/>
    </row>
    <row r="32" spans="1:32" ht="18" customHeight="1" thickTop="1">
      <c r="C32" s="150"/>
      <c r="D32" s="148"/>
      <c r="E32" s="4" t="str">
        <f t="shared" si="1"/>
        <v/>
      </c>
      <c r="F32" s="4" t="str">
        <f t="shared" si="2"/>
        <v/>
      </c>
      <c r="G32" s="4" t="str">
        <f t="shared" si="0"/>
        <v/>
      </c>
      <c r="H32" s="4" t="str">
        <f t="shared" si="3"/>
        <v/>
      </c>
    </row>
    <row r="33" spans="3:8" ht="18" customHeight="1">
      <c r="C33" s="150"/>
      <c r="D33" s="148"/>
      <c r="E33" s="4" t="str">
        <f t="shared" si="1"/>
        <v/>
      </c>
      <c r="F33" s="4" t="str">
        <f t="shared" si="2"/>
        <v/>
      </c>
      <c r="G33" s="4" t="str">
        <f t="shared" si="0"/>
        <v/>
      </c>
      <c r="H33" s="4" t="str">
        <f t="shared" si="3"/>
        <v/>
      </c>
    </row>
    <row r="34" spans="3:8" ht="18" customHeight="1">
      <c r="C34" s="150"/>
      <c r="D34" s="148"/>
      <c r="E34" s="4" t="str">
        <f t="shared" si="1"/>
        <v/>
      </c>
      <c r="F34" s="4" t="str">
        <f t="shared" si="2"/>
        <v/>
      </c>
      <c r="G34" s="4" t="str">
        <f t="shared" si="0"/>
        <v/>
      </c>
      <c r="H34" s="4" t="str">
        <f t="shared" si="3"/>
        <v/>
      </c>
    </row>
    <row r="35" spans="3:8" ht="18" customHeight="1">
      <c r="C35" s="150"/>
      <c r="D35" s="148"/>
      <c r="E35" s="4" t="str">
        <f t="shared" si="1"/>
        <v/>
      </c>
      <c r="F35" s="4" t="str">
        <f t="shared" si="2"/>
        <v/>
      </c>
      <c r="G35" s="4" t="str">
        <f t="shared" si="0"/>
        <v/>
      </c>
      <c r="H35" s="4" t="str">
        <f t="shared" si="3"/>
        <v/>
      </c>
    </row>
    <row r="36" spans="3:8" ht="18" customHeight="1">
      <c r="C36" s="150"/>
      <c r="D36" s="148"/>
      <c r="E36" s="4" t="str">
        <f t="shared" si="1"/>
        <v/>
      </c>
      <c r="F36" s="4" t="str">
        <f t="shared" si="2"/>
        <v/>
      </c>
      <c r="G36" s="4" t="str">
        <f t="shared" si="0"/>
        <v/>
      </c>
      <c r="H36" s="4" t="str">
        <f t="shared" si="3"/>
        <v/>
      </c>
    </row>
    <row r="37" spans="3:8" ht="18" customHeight="1">
      <c r="C37" s="150"/>
      <c r="D37" s="148"/>
      <c r="E37" s="4" t="str">
        <f t="shared" si="1"/>
        <v/>
      </c>
      <c r="F37" s="4" t="str">
        <f t="shared" si="2"/>
        <v/>
      </c>
      <c r="G37" s="4" t="str">
        <f t="shared" si="0"/>
        <v/>
      </c>
      <c r="H37" s="4" t="str">
        <f t="shared" si="3"/>
        <v/>
      </c>
    </row>
    <row r="38" spans="3:8" ht="18" customHeight="1">
      <c r="C38" s="150"/>
      <c r="D38" s="148"/>
      <c r="E38" s="4" t="str">
        <f t="shared" si="1"/>
        <v/>
      </c>
      <c r="F38" s="4" t="str">
        <f t="shared" si="2"/>
        <v/>
      </c>
      <c r="G38" s="4" t="str">
        <f t="shared" si="0"/>
        <v/>
      </c>
      <c r="H38" s="4" t="str">
        <f t="shared" si="3"/>
        <v/>
      </c>
    </row>
    <row r="39" spans="3:8" ht="18" customHeight="1">
      <c r="C39" s="150"/>
      <c r="D39" s="148"/>
      <c r="E39" s="4" t="str">
        <f t="shared" si="1"/>
        <v/>
      </c>
      <c r="F39" s="4" t="str">
        <f t="shared" si="2"/>
        <v/>
      </c>
      <c r="G39" s="4" t="str">
        <f t="shared" si="0"/>
        <v/>
      </c>
      <c r="H39" s="4" t="str">
        <f t="shared" si="3"/>
        <v/>
      </c>
    </row>
    <row r="40" spans="3:8" ht="18" customHeight="1">
      <c r="C40" s="150"/>
      <c r="D40" s="148"/>
      <c r="E40" s="4" t="str">
        <f t="shared" si="1"/>
        <v/>
      </c>
      <c r="F40" s="4" t="str">
        <f t="shared" si="2"/>
        <v/>
      </c>
      <c r="G40" s="4" t="str">
        <f t="shared" si="0"/>
        <v/>
      </c>
      <c r="H40" s="4" t="str">
        <f t="shared" si="3"/>
        <v/>
      </c>
    </row>
    <row r="41" spans="3:8" ht="18" customHeight="1">
      <c r="C41" s="150"/>
      <c r="D41" s="148"/>
      <c r="E41" s="4" t="str">
        <f t="shared" si="1"/>
        <v/>
      </c>
      <c r="F41" s="4" t="str">
        <f t="shared" si="2"/>
        <v/>
      </c>
      <c r="G41" s="4" t="str">
        <f t="shared" si="0"/>
        <v/>
      </c>
      <c r="H41" s="4" t="str">
        <f t="shared" si="3"/>
        <v/>
      </c>
    </row>
    <row r="42" spans="3:8" ht="18" customHeight="1">
      <c r="C42" s="150"/>
      <c r="D42" s="148"/>
      <c r="E42" s="4" t="str">
        <f t="shared" si="1"/>
        <v/>
      </c>
      <c r="F42" s="4" t="str">
        <f t="shared" si="2"/>
        <v/>
      </c>
      <c r="G42" s="4" t="str">
        <f t="shared" si="0"/>
        <v/>
      </c>
      <c r="H42" s="4" t="str">
        <f t="shared" si="3"/>
        <v/>
      </c>
    </row>
    <row r="43" spans="3:8" ht="18" customHeight="1">
      <c r="C43" s="150"/>
      <c r="D43" s="148"/>
      <c r="E43" s="4" t="str">
        <f t="shared" si="1"/>
        <v/>
      </c>
      <c r="F43" s="4" t="str">
        <f t="shared" si="2"/>
        <v/>
      </c>
      <c r="G43" s="4" t="str">
        <f t="shared" si="0"/>
        <v/>
      </c>
      <c r="H43" s="4" t="str">
        <f t="shared" si="3"/>
        <v/>
      </c>
    </row>
    <row r="44" spans="3:8" ht="18" customHeight="1">
      <c r="C44" s="150"/>
      <c r="D44" s="148"/>
      <c r="E44" s="4" t="str">
        <f t="shared" si="1"/>
        <v/>
      </c>
      <c r="F44" s="4" t="str">
        <f t="shared" si="2"/>
        <v/>
      </c>
      <c r="G44" s="4" t="str">
        <f t="shared" si="0"/>
        <v/>
      </c>
      <c r="H44" s="4" t="str">
        <f t="shared" si="3"/>
        <v/>
      </c>
    </row>
    <row r="45" spans="3:8" ht="18" customHeight="1">
      <c r="C45" s="150"/>
      <c r="D45" s="148"/>
      <c r="E45" s="4" t="str">
        <f t="shared" si="1"/>
        <v/>
      </c>
      <c r="F45" s="4" t="str">
        <f t="shared" si="2"/>
        <v/>
      </c>
      <c r="G45" s="4" t="str">
        <f t="shared" si="0"/>
        <v/>
      </c>
      <c r="H45" s="4" t="str">
        <f t="shared" si="3"/>
        <v/>
      </c>
    </row>
    <row r="46" spans="3:8" ht="18" customHeight="1">
      <c r="C46" s="150"/>
      <c r="D46" s="148"/>
      <c r="E46" s="4" t="str">
        <f t="shared" si="1"/>
        <v/>
      </c>
      <c r="F46" s="4" t="str">
        <f t="shared" si="2"/>
        <v/>
      </c>
      <c r="G46" s="4" t="str">
        <f t="shared" si="0"/>
        <v/>
      </c>
      <c r="H46" s="4" t="str">
        <f t="shared" si="3"/>
        <v/>
      </c>
    </row>
    <row r="47" spans="3:8" ht="18" customHeight="1">
      <c r="C47" s="150"/>
      <c r="D47" s="148"/>
      <c r="E47" s="4" t="str">
        <f t="shared" si="1"/>
        <v/>
      </c>
      <c r="F47" s="4" t="str">
        <f t="shared" si="2"/>
        <v/>
      </c>
      <c r="G47" s="4" t="str">
        <f t="shared" si="0"/>
        <v/>
      </c>
      <c r="H47" s="4" t="str">
        <f t="shared" si="3"/>
        <v/>
      </c>
    </row>
    <row r="48" spans="3:8" ht="18" customHeight="1">
      <c r="C48" s="150"/>
      <c r="D48" s="148"/>
      <c r="E48" s="4" t="str">
        <f t="shared" si="1"/>
        <v/>
      </c>
      <c r="F48" s="4" t="str">
        <f t="shared" si="2"/>
        <v/>
      </c>
      <c r="G48" s="4" t="str">
        <f t="shared" si="0"/>
        <v/>
      </c>
      <c r="H48" s="4" t="str">
        <f t="shared" si="3"/>
        <v/>
      </c>
    </row>
    <row r="49" spans="3:8" ht="18" customHeight="1">
      <c r="C49" s="150"/>
      <c r="D49" s="148"/>
      <c r="E49" s="4" t="str">
        <f t="shared" si="1"/>
        <v/>
      </c>
      <c r="F49" s="4" t="str">
        <f t="shared" si="2"/>
        <v/>
      </c>
      <c r="G49" s="4" t="str">
        <f t="shared" si="0"/>
        <v/>
      </c>
      <c r="H49" s="4" t="str">
        <f t="shared" si="3"/>
        <v/>
      </c>
    </row>
    <row r="50" spans="3:8" ht="18" customHeight="1">
      <c r="C50" s="150"/>
      <c r="D50" s="148"/>
      <c r="E50" s="4" t="str">
        <f t="shared" si="1"/>
        <v/>
      </c>
      <c r="F50" s="4" t="str">
        <f t="shared" si="2"/>
        <v/>
      </c>
      <c r="G50" s="4" t="str">
        <f t="shared" si="0"/>
        <v/>
      </c>
      <c r="H50" s="4" t="str">
        <f t="shared" si="3"/>
        <v/>
      </c>
    </row>
    <row r="51" spans="3:8" ht="18" customHeight="1">
      <c r="C51" s="150"/>
      <c r="D51" s="148"/>
      <c r="E51" s="4" t="str">
        <f t="shared" si="1"/>
        <v/>
      </c>
      <c r="F51" s="4" t="str">
        <f t="shared" si="2"/>
        <v/>
      </c>
      <c r="G51" s="4" t="str">
        <f t="shared" si="0"/>
        <v/>
      </c>
      <c r="H51" s="4" t="str">
        <f t="shared" si="3"/>
        <v/>
      </c>
    </row>
    <row r="52" spans="3:8" ht="18" customHeight="1">
      <c r="C52" s="150"/>
      <c r="D52" s="148"/>
      <c r="E52" s="4" t="str">
        <f t="shared" si="1"/>
        <v/>
      </c>
      <c r="F52" s="4" t="str">
        <f t="shared" si="2"/>
        <v/>
      </c>
      <c r="G52" s="4" t="str">
        <f t="shared" si="0"/>
        <v/>
      </c>
      <c r="H52" s="4" t="str">
        <f t="shared" si="3"/>
        <v/>
      </c>
    </row>
    <row r="53" spans="3:8" ht="18" customHeight="1">
      <c r="C53" s="150"/>
      <c r="D53" s="148"/>
      <c r="E53" s="4" t="str">
        <f t="shared" si="1"/>
        <v/>
      </c>
      <c r="F53" s="4" t="str">
        <f t="shared" si="2"/>
        <v/>
      </c>
      <c r="G53" s="4" t="str">
        <f t="shared" si="0"/>
        <v/>
      </c>
      <c r="H53" s="4" t="str">
        <f t="shared" si="3"/>
        <v/>
      </c>
    </row>
    <row r="54" spans="3:8" ht="18" customHeight="1">
      <c r="C54" s="150"/>
      <c r="D54" s="148"/>
      <c r="E54" s="4" t="str">
        <f t="shared" si="1"/>
        <v/>
      </c>
      <c r="F54" s="4" t="str">
        <f t="shared" si="2"/>
        <v/>
      </c>
      <c r="G54" s="4" t="str">
        <f t="shared" si="0"/>
        <v/>
      </c>
      <c r="H54" s="4" t="str">
        <f t="shared" si="3"/>
        <v/>
      </c>
    </row>
    <row r="55" spans="3:8" ht="18" customHeight="1">
      <c r="C55" s="150"/>
      <c r="D55" s="148"/>
      <c r="E55" s="4" t="str">
        <f t="shared" si="1"/>
        <v/>
      </c>
      <c r="F55" s="4" t="str">
        <f t="shared" si="2"/>
        <v/>
      </c>
      <c r="G55" s="4" t="str">
        <f t="shared" si="0"/>
        <v/>
      </c>
      <c r="H55" s="4" t="str">
        <f t="shared" si="3"/>
        <v/>
      </c>
    </row>
    <row r="56" spans="3:8" ht="18" customHeight="1">
      <c r="C56" s="150"/>
      <c r="D56" s="148"/>
      <c r="E56" s="4" t="str">
        <f t="shared" si="1"/>
        <v/>
      </c>
      <c r="F56" s="4" t="str">
        <f t="shared" si="2"/>
        <v/>
      </c>
      <c r="G56" s="4" t="str">
        <f t="shared" si="0"/>
        <v/>
      </c>
      <c r="H56" s="4" t="str">
        <f t="shared" si="3"/>
        <v/>
      </c>
    </row>
    <row r="57" spans="3:8" ht="18" customHeight="1">
      <c r="C57" s="150"/>
      <c r="D57" s="148"/>
      <c r="E57" s="4" t="str">
        <f t="shared" si="1"/>
        <v/>
      </c>
      <c r="F57" s="4" t="str">
        <f t="shared" si="2"/>
        <v/>
      </c>
      <c r="G57" s="4" t="str">
        <f t="shared" si="0"/>
        <v/>
      </c>
      <c r="H57" s="4" t="str">
        <f t="shared" si="3"/>
        <v/>
      </c>
    </row>
    <row r="58" spans="3:8" ht="18" customHeight="1">
      <c r="C58" s="150"/>
      <c r="D58" s="148"/>
      <c r="E58" s="4" t="str">
        <f t="shared" si="1"/>
        <v/>
      </c>
      <c r="F58" s="4" t="str">
        <f t="shared" si="2"/>
        <v/>
      </c>
      <c r="G58" s="4" t="str">
        <f t="shared" si="0"/>
        <v/>
      </c>
      <c r="H58" s="4" t="str">
        <f t="shared" si="3"/>
        <v/>
      </c>
    </row>
    <row r="59" spans="3:8" ht="18" customHeight="1">
      <c r="C59" s="150"/>
      <c r="D59" s="148"/>
      <c r="E59" s="4" t="str">
        <f t="shared" si="1"/>
        <v/>
      </c>
      <c r="F59" s="4" t="str">
        <f t="shared" si="2"/>
        <v/>
      </c>
      <c r="G59" s="4" t="str">
        <f t="shared" si="0"/>
        <v/>
      </c>
      <c r="H59" s="4" t="str">
        <f t="shared" si="3"/>
        <v/>
      </c>
    </row>
    <row r="60" spans="3:8" ht="18" customHeight="1">
      <c r="C60" s="150"/>
      <c r="D60" s="148"/>
      <c r="E60" s="4" t="str">
        <f t="shared" si="1"/>
        <v/>
      </c>
      <c r="F60" s="4" t="str">
        <f t="shared" si="2"/>
        <v/>
      </c>
      <c r="G60" s="4" t="str">
        <f t="shared" si="0"/>
        <v/>
      </c>
      <c r="H60" s="4" t="str">
        <f t="shared" si="3"/>
        <v/>
      </c>
    </row>
    <row r="61" spans="3:8" ht="18" customHeight="1">
      <c r="C61" s="150"/>
      <c r="D61" s="148"/>
      <c r="E61" s="4" t="str">
        <f t="shared" si="1"/>
        <v/>
      </c>
      <c r="F61" s="4" t="str">
        <f t="shared" si="2"/>
        <v/>
      </c>
      <c r="G61" s="4" t="str">
        <f t="shared" si="0"/>
        <v/>
      </c>
      <c r="H61" s="4" t="str">
        <f t="shared" si="3"/>
        <v/>
      </c>
    </row>
    <row r="62" spans="3:8" ht="18" customHeight="1">
      <c r="C62" s="150"/>
      <c r="D62" s="148"/>
      <c r="E62" s="4" t="str">
        <f t="shared" si="1"/>
        <v/>
      </c>
      <c r="F62" s="4" t="str">
        <f t="shared" si="2"/>
        <v/>
      </c>
      <c r="G62" s="4" t="str">
        <f t="shared" si="0"/>
        <v/>
      </c>
      <c r="H62" s="4" t="str">
        <f t="shared" si="3"/>
        <v/>
      </c>
    </row>
    <row r="63" spans="3:8" ht="18" customHeight="1">
      <c r="C63" s="150"/>
      <c r="D63" s="148"/>
      <c r="E63" s="4" t="str">
        <f t="shared" si="1"/>
        <v/>
      </c>
      <c r="F63" s="4" t="str">
        <f t="shared" si="2"/>
        <v/>
      </c>
      <c r="G63" s="4" t="str">
        <f t="shared" si="0"/>
        <v/>
      </c>
      <c r="H63" s="4" t="str">
        <f t="shared" si="3"/>
        <v/>
      </c>
    </row>
    <row r="64" spans="3:8" ht="18" customHeight="1">
      <c r="C64" s="150"/>
      <c r="D64" s="148"/>
      <c r="E64" s="4" t="str">
        <f t="shared" si="1"/>
        <v/>
      </c>
      <c r="F64" s="4" t="str">
        <f t="shared" si="2"/>
        <v/>
      </c>
      <c r="G64" s="4" t="str">
        <f t="shared" si="0"/>
        <v/>
      </c>
      <c r="H64" s="4" t="str">
        <f t="shared" si="3"/>
        <v/>
      </c>
    </row>
    <row r="65" spans="3:8" ht="18" customHeight="1">
      <c r="C65" s="150"/>
      <c r="D65" s="148"/>
      <c r="E65" s="4" t="str">
        <f t="shared" si="1"/>
        <v/>
      </c>
      <c r="F65" s="4" t="str">
        <f t="shared" si="2"/>
        <v/>
      </c>
      <c r="G65" s="4" t="str">
        <f t="shared" si="0"/>
        <v/>
      </c>
      <c r="H65" s="4" t="str">
        <f t="shared" si="3"/>
        <v/>
      </c>
    </row>
    <row r="66" spans="3:8" ht="18" customHeight="1">
      <c r="C66" s="150"/>
      <c r="D66" s="148"/>
      <c r="E66" s="4" t="str">
        <f t="shared" si="1"/>
        <v/>
      </c>
      <c r="F66" s="4" t="str">
        <f t="shared" si="2"/>
        <v/>
      </c>
      <c r="G66" s="4" t="str">
        <f t="shared" si="0"/>
        <v/>
      </c>
      <c r="H66" s="4" t="str">
        <f t="shared" si="3"/>
        <v/>
      </c>
    </row>
    <row r="67" spans="3:8" ht="18" customHeight="1">
      <c r="C67" s="150"/>
      <c r="D67" s="148"/>
      <c r="E67" s="4" t="str">
        <f t="shared" si="1"/>
        <v/>
      </c>
      <c r="F67" s="4" t="str">
        <f t="shared" si="2"/>
        <v/>
      </c>
      <c r="G67" s="4" t="str">
        <f t="shared" si="0"/>
        <v/>
      </c>
      <c r="H67" s="4" t="str">
        <f t="shared" si="3"/>
        <v/>
      </c>
    </row>
    <row r="68" spans="3:8" ht="18" customHeight="1">
      <c r="C68" s="150"/>
      <c r="D68" s="148"/>
      <c r="E68" s="4" t="str">
        <f t="shared" si="1"/>
        <v/>
      </c>
      <c r="F68" s="4" t="str">
        <f t="shared" si="2"/>
        <v/>
      </c>
      <c r="G68" s="4" t="str">
        <f t="shared" si="0"/>
        <v/>
      </c>
      <c r="H68" s="4" t="str">
        <f t="shared" si="3"/>
        <v/>
      </c>
    </row>
    <row r="69" spans="3:8" ht="18" customHeight="1">
      <c r="C69" s="150"/>
      <c r="D69" s="148"/>
      <c r="E69" s="4" t="str">
        <f t="shared" si="1"/>
        <v/>
      </c>
      <c r="F69" s="4" t="str">
        <f t="shared" si="2"/>
        <v/>
      </c>
      <c r="G69" s="4" t="str">
        <f t="shared" si="0"/>
        <v/>
      </c>
      <c r="H69" s="4" t="str">
        <f t="shared" si="3"/>
        <v/>
      </c>
    </row>
    <row r="70" spans="3:8" ht="18" customHeight="1">
      <c r="C70" s="150"/>
      <c r="D70" s="148"/>
      <c r="E70" s="4" t="str">
        <f t="shared" si="1"/>
        <v/>
      </c>
      <c r="F70" s="4" t="str">
        <f t="shared" si="2"/>
        <v/>
      </c>
      <c r="G70" s="4" t="str">
        <f t="shared" si="0"/>
        <v/>
      </c>
      <c r="H70" s="4" t="str">
        <f t="shared" si="3"/>
        <v/>
      </c>
    </row>
    <row r="71" spans="3:8" ht="18" customHeight="1">
      <c r="C71" s="150"/>
      <c r="D71" s="148"/>
      <c r="E71" s="4" t="str">
        <f t="shared" si="1"/>
        <v/>
      </c>
      <c r="F71" s="4" t="str">
        <f t="shared" si="2"/>
        <v/>
      </c>
      <c r="G71" s="4" t="str">
        <f t="shared" si="0"/>
        <v/>
      </c>
      <c r="H71" s="4" t="str">
        <f t="shared" si="3"/>
        <v/>
      </c>
    </row>
    <row r="72" spans="3:8" ht="18" customHeight="1">
      <c r="C72" s="150"/>
      <c r="D72" s="148"/>
      <c r="E72" s="4" t="str">
        <f t="shared" si="1"/>
        <v/>
      </c>
      <c r="F72" s="4" t="str">
        <f t="shared" si="2"/>
        <v/>
      </c>
      <c r="G72" s="4" t="str">
        <f t="shared" si="0"/>
        <v/>
      </c>
      <c r="H72" s="4" t="str">
        <f t="shared" si="3"/>
        <v/>
      </c>
    </row>
    <row r="73" spans="3:8" ht="18" customHeight="1">
      <c r="C73" s="150"/>
      <c r="D73" s="148"/>
      <c r="E73" s="4" t="str">
        <f t="shared" si="1"/>
        <v/>
      </c>
      <c r="F73" s="4" t="str">
        <f t="shared" si="2"/>
        <v/>
      </c>
      <c r="G73" s="4" t="str">
        <f t="shared" si="0"/>
        <v/>
      </c>
      <c r="H73" s="4" t="str">
        <f t="shared" si="3"/>
        <v/>
      </c>
    </row>
    <row r="74" spans="3:8" ht="18" customHeight="1">
      <c r="C74" s="150"/>
      <c r="D74" s="148"/>
      <c r="E74" s="4" t="str">
        <f t="shared" si="1"/>
        <v/>
      </c>
      <c r="F74" s="4" t="str">
        <f t="shared" si="2"/>
        <v/>
      </c>
      <c r="G74" s="4" t="str">
        <f t="shared" si="0"/>
        <v/>
      </c>
      <c r="H74" s="4" t="str">
        <f t="shared" si="3"/>
        <v/>
      </c>
    </row>
    <row r="75" spans="3:8" ht="18" customHeight="1">
      <c r="C75" s="150"/>
      <c r="D75" s="148"/>
      <c r="E75" s="4" t="str">
        <f t="shared" si="1"/>
        <v/>
      </c>
      <c r="F75" s="4" t="str">
        <f t="shared" si="2"/>
        <v/>
      </c>
      <c r="G75" s="4" t="str">
        <f t="shared" si="0"/>
        <v/>
      </c>
      <c r="H75" s="4" t="str">
        <f t="shared" si="3"/>
        <v/>
      </c>
    </row>
    <row r="76" spans="3:8" ht="18" customHeight="1">
      <c r="C76" s="150"/>
      <c r="D76" s="148"/>
      <c r="E76" s="4" t="str">
        <f t="shared" si="1"/>
        <v/>
      </c>
      <c r="F76" s="4" t="str">
        <f t="shared" si="2"/>
        <v/>
      </c>
      <c r="G76" s="4" t="str">
        <f t="shared" si="0"/>
        <v/>
      </c>
      <c r="H76" s="4" t="str">
        <f t="shared" si="3"/>
        <v/>
      </c>
    </row>
    <row r="77" spans="3:8" ht="18" customHeight="1">
      <c r="C77" s="150"/>
      <c r="D77" s="148"/>
      <c r="E77" s="4" t="str">
        <f t="shared" si="1"/>
        <v/>
      </c>
      <c r="F77" s="4" t="str">
        <f t="shared" si="2"/>
        <v/>
      </c>
      <c r="G77" s="4" t="str">
        <f t="shared" si="0"/>
        <v/>
      </c>
      <c r="H77" s="4" t="str">
        <f t="shared" si="3"/>
        <v/>
      </c>
    </row>
    <row r="78" spans="3:8" ht="18" customHeight="1">
      <c r="C78" s="150"/>
      <c r="D78" s="148"/>
      <c r="E78" s="4" t="str">
        <f t="shared" si="1"/>
        <v/>
      </c>
      <c r="F78" s="4" t="str">
        <f t="shared" si="2"/>
        <v/>
      </c>
      <c r="G78" s="4" t="str">
        <f t="shared" si="0"/>
        <v/>
      </c>
      <c r="H78" s="4" t="str">
        <f t="shared" si="3"/>
        <v/>
      </c>
    </row>
    <row r="79" spans="3:8" ht="18" customHeight="1">
      <c r="C79" s="150"/>
      <c r="D79" s="148"/>
      <c r="E79" s="4" t="str">
        <f t="shared" si="1"/>
        <v/>
      </c>
      <c r="F79" s="4" t="str">
        <f t="shared" si="2"/>
        <v/>
      </c>
      <c r="G79" s="4" t="str">
        <f t="shared" si="0"/>
        <v/>
      </c>
      <c r="H79" s="4" t="str">
        <f t="shared" si="3"/>
        <v/>
      </c>
    </row>
    <row r="80" spans="3:8" ht="18" customHeight="1">
      <c r="C80" s="150"/>
      <c r="D80" s="148"/>
      <c r="E80" s="4" t="str">
        <f t="shared" si="1"/>
        <v/>
      </c>
      <c r="F80" s="4" t="str">
        <f t="shared" si="2"/>
        <v/>
      </c>
      <c r="G80" s="4" t="str">
        <f t="shared" si="0"/>
        <v/>
      </c>
      <c r="H80" s="4" t="str">
        <f t="shared" si="3"/>
        <v/>
      </c>
    </row>
    <row r="81" spans="3:8" ht="18" customHeight="1">
      <c r="C81" s="150"/>
      <c r="D81" s="148"/>
      <c r="E81" s="4" t="str">
        <f t="shared" si="1"/>
        <v/>
      </c>
      <c r="F81" s="4" t="str">
        <f t="shared" si="2"/>
        <v/>
      </c>
      <c r="G81" s="4" t="str">
        <f t="shared" si="0"/>
        <v/>
      </c>
      <c r="H81" s="4" t="str">
        <f t="shared" si="3"/>
        <v/>
      </c>
    </row>
    <row r="82" spans="3:8" ht="18" customHeight="1">
      <c r="C82" s="150"/>
      <c r="D82" s="148"/>
      <c r="E82" s="4" t="str">
        <f t="shared" si="1"/>
        <v/>
      </c>
      <c r="F82" s="4" t="str">
        <f t="shared" si="2"/>
        <v/>
      </c>
      <c r="G82" s="4" t="str">
        <f t="shared" si="0"/>
        <v/>
      </c>
      <c r="H82" s="4" t="str">
        <f t="shared" si="3"/>
        <v/>
      </c>
    </row>
    <row r="83" spans="3:8" ht="18" customHeight="1">
      <c r="C83" s="150"/>
      <c r="D83" s="148"/>
      <c r="E83" s="4" t="str">
        <f t="shared" si="1"/>
        <v/>
      </c>
      <c r="F83" s="4" t="str">
        <f t="shared" si="2"/>
        <v/>
      </c>
      <c r="G83" s="4" t="str">
        <f t="shared" si="0"/>
        <v/>
      </c>
      <c r="H83" s="4" t="str">
        <f t="shared" si="3"/>
        <v/>
      </c>
    </row>
    <row r="84" spans="3:8" ht="18" customHeight="1">
      <c r="C84" s="150"/>
      <c r="D84" s="148"/>
      <c r="E84" s="4" t="str">
        <f t="shared" si="1"/>
        <v/>
      </c>
      <c r="F84" s="4" t="str">
        <f t="shared" si="2"/>
        <v/>
      </c>
      <c r="G84" s="4" t="str">
        <f t="shared" si="0"/>
        <v/>
      </c>
      <c r="H84" s="4" t="str">
        <f t="shared" si="3"/>
        <v/>
      </c>
    </row>
    <row r="85" spans="3:8" ht="18" customHeight="1">
      <c r="C85" s="150"/>
      <c r="D85" s="148"/>
      <c r="E85" s="4" t="str">
        <f t="shared" si="1"/>
        <v/>
      </c>
      <c r="F85" s="4" t="str">
        <f t="shared" si="2"/>
        <v/>
      </c>
      <c r="G85" s="4" t="str">
        <f t="shared" si="0"/>
        <v/>
      </c>
      <c r="H85" s="4" t="str">
        <f t="shared" si="3"/>
        <v/>
      </c>
    </row>
    <row r="86" spans="3:8" ht="18" customHeight="1">
      <c r="C86" s="150"/>
      <c r="D86" s="148"/>
      <c r="E86" s="4" t="str">
        <f t="shared" si="1"/>
        <v/>
      </c>
      <c r="F86" s="4" t="str">
        <f t="shared" si="2"/>
        <v/>
      </c>
      <c r="G86" s="4" t="str">
        <f t="shared" si="0"/>
        <v/>
      </c>
      <c r="H86" s="4" t="str">
        <f t="shared" si="3"/>
        <v/>
      </c>
    </row>
    <row r="87" spans="3:8" ht="18" customHeight="1">
      <c r="C87" s="150"/>
      <c r="D87" s="148"/>
      <c r="E87" s="4" t="str">
        <f t="shared" si="1"/>
        <v/>
      </c>
      <c r="F87" s="4" t="str">
        <f t="shared" si="2"/>
        <v/>
      </c>
      <c r="G87" s="4" t="str">
        <f t="shared" ref="G87:G150" si="4">IF(OR(C87="",D87=""),"",KENSA_A*F87+KENSA_B)</f>
        <v/>
      </c>
      <c r="H87" s="4" t="str">
        <f t="shared" si="3"/>
        <v/>
      </c>
    </row>
    <row r="88" spans="3:8" ht="18" customHeight="1">
      <c r="C88" s="150"/>
      <c r="D88" s="148"/>
      <c r="E88" s="4" t="str">
        <f t="shared" ref="E88:E151" si="5">IF(OR(C88="",D88=""),"",LOG(D88))</f>
        <v/>
      </c>
      <c r="F88" s="4" t="str">
        <f t="shared" ref="F88:F151" si="6">IF(OR(C88="",D88=""),"",C88-MIN(C$23:C$223))</f>
        <v/>
      </c>
      <c r="G88" s="4" t="str">
        <f t="shared" si="4"/>
        <v/>
      </c>
      <c r="H88" s="4" t="str">
        <f t="shared" ref="H88:H151" si="7">IF(OR(C88="",D88=""),"",10^G88)</f>
        <v/>
      </c>
    </row>
    <row r="89" spans="3:8" ht="18" customHeight="1">
      <c r="C89" s="150"/>
      <c r="D89" s="148"/>
      <c r="E89" s="4" t="str">
        <f t="shared" si="5"/>
        <v/>
      </c>
      <c r="F89" s="4" t="str">
        <f t="shared" si="6"/>
        <v/>
      </c>
      <c r="G89" s="4" t="str">
        <f t="shared" si="4"/>
        <v/>
      </c>
      <c r="H89" s="4" t="str">
        <f t="shared" si="7"/>
        <v/>
      </c>
    </row>
    <row r="90" spans="3:8" ht="18" customHeight="1">
      <c r="C90" s="150"/>
      <c r="D90" s="148"/>
      <c r="E90" s="4" t="str">
        <f t="shared" si="5"/>
        <v/>
      </c>
      <c r="F90" s="4" t="str">
        <f t="shared" si="6"/>
        <v/>
      </c>
      <c r="G90" s="4" t="str">
        <f t="shared" si="4"/>
        <v/>
      </c>
      <c r="H90" s="4" t="str">
        <f t="shared" si="7"/>
        <v/>
      </c>
    </row>
    <row r="91" spans="3:8" ht="18" customHeight="1">
      <c r="C91" s="150"/>
      <c r="D91" s="148"/>
      <c r="E91" s="4" t="str">
        <f t="shared" si="5"/>
        <v/>
      </c>
      <c r="F91" s="4" t="str">
        <f t="shared" si="6"/>
        <v/>
      </c>
      <c r="G91" s="4" t="str">
        <f t="shared" si="4"/>
        <v/>
      </c>
      <c r="H91" s="4" t="str">
        <f t="shared" si="7"/>
        <v/>
      </c>
    </row>
    <row r="92" spans="3:8" ht="18" customHeight="1">
      <c r="C92" s="150"/>
      <c r="D92" s="148"/>
      <c r="E92" s="4" t="str">
        <f t="shared" si="5"/>
        <v/>
      </c>
      <c r="F92" s="4" t="str">
        <f t="shared" si="6"/>
        <v/>
      </c>
      <c r="G92" s="4" t="str">
        <f t="shared" si="4"/>
        <v/>
      </c>
      <c r="H92" s="4" t="str">
        <f t="shared" si="7"/>
        <v/>
      </c>
    </row>
    <row r="93" spans="3:8" ht="18" customHeight="1">
      <c r="C93" s="150"/>
      <c r="D93" s="148"/>
      <c r="E93" s="4" t="str">
        <f t="shared" si="5"/>
        <v/>
      </c>
      <c r="F93" s="4" t="str">
        <f t="shared" si="6"/>
        <v/>
      </c>
      <c r="G93" s="4" t="str">
        <f t="shared" si="4"/>
        <v/>
      </c>
      <c r="H93" s="4" t="str">
        <f t="shared" si="7"/>
        <v/>
      </c>
    </row>
    <row r="94" spans="3:8" ht="18" customHeight="1">
      <c r="C94" s="150"/>
      <c r="D94" s="148"/>
      <c r="E94" s="4" t="str">
        <f t="shared" si="5"/>
        <v/>
      </c>
      <c r="F94" s="4" t="str">
        <f t="shared" si="6"/>
        <v/>
      </c>
      <c r="G94" s="4" t="str">
        <f t="shared" si="4"/>
        <v/>
      </c>
      <c r="H94" s="4" t="str">
        <f t="shared" si="7"/>
        <v/>
      </c>
    </row>
    <row r="95" spans="3:8" ht="18" customHeight="1">
      <c r="C95" s="150"/>
      <c r="D95" s="148"/>
      <c r="E95" s="4" t="str">
        <f t="shared" si="5"/>
        <v/>
      </c>
      <c r="F95" s="4" t="str">
        <f t="shared" si="6"/>
        <v/>
      </c>
      <c r="G95" s="4" t="str">
        <f t="shared" si="4"/>
        <v/>
      </c>
      <c r="H95" s="4" t="str">
        <f t="shared" si="7"/>
        <v/>
      </c>
    </row>
    <row r="96" spans="3:8" ht="18" customHeight="1">
      <c r="C96" s="150"/>
      <c r="D96" s="148"/>
      <c r="E96" s="4" t="str">
        <f t="shared" si="5"/>
        <v/>
      </c>
      <c r="F96" s="4" t="str">
        <f t="shared" si="6"/>
        <v/>
      </c>
      <c r="G96" s="4" t="str">
        <f t="shared" si="4"/>
        <v/>
      </c>
      <c r="H96" s="4" t="str">
        <f t="shared" si="7"/>
        <v/>
      </c>
    </row>
    <row r="97" spans="3:8" ht="18" customHeight="1">
      <c r="C97" s="150"/>
      <c r="D97" s="148"/>
      <c r="E97" s="4" t="str">
        <f t="shared" si="5"/>
        <v/>
      </c>
      <c r="F97" s="4" t="str">
        <f t="shared" si="6"/>
        <v/>
      </c>
      <c r="G97" s="4" t="str">
        <f t="shared" si="4"/>
        <v/>
      </c>
      <c r="H97" s="4" t="str">
        <f t="shared" si="7"/>
        <v/>
      </c>
    </row>
    <row r="98" spans="3:8" ht="18" customHeight="1">
      <c r="C98" s="150"/>
      <c r="D98" s="148"/>
      <c r="E98" s="4" t="str">
        <f t="shared" si="5"/>
        <v/>
      </c>
      <c r="F98" s="4" t="str">
        <f t="shared" si="6"/>
        <v/>
      </c>
      <c r="G98" s="4" t="str">
        <f t="shared" si="4"/>
        <v/>
      </c>
      <c r="H98" s="4" t="str">
        <f t="shared" si="7"/>
        <v/>
      </c>
    </row>
    <row r="99" spans="3:8" ht="18" customHeight="1">
      <c r="C99" s="150"/>
      <c r="D99" s="148"/>
      <c r="E99" s="4" t="str">
        <f t="shared" si="5"/>
        <v/>
      </c>
      <c r="F99" s="4" t="str">
        <f t="shared" si="6"/>
        <v/>
      </c>
      <c r="G99" s="4" t="str">
        <f t="shared" si="4"/>
        <v/>
      </c>
      <c r="H99" s="4" t="str">
        <f t="shared" si="7"/>
        <v/>
      </c>
    </row>
    <row r="100" spans="3:8" ht="18" customHeight="1">
      <c r="C100" s="150"/>
      <c r="D100" s="148"/>
      <c r="E100" s="4" t="str">
        <f t="shared" si="5"/>
        <v/>
      </c>
      <c r="F100" s="4" t="str">
        <f t="shared" si="6"/>
        <v/>
      </c>
      <c r="G100" s="4" t="str">
        <f t="shared" si="4"/>
        <v/>
      </c>
      <c r="H100" s="4" t="str">
        <f t="shared" si="7"/>
        <v/>
      </c>
    </row>
    <row r="101" spans="3:8" ht="18" customHeight="1">
      <c r="C101" s="150"/>
      <c r="D101" s="148"/>
      <c r="E101" s="4" t="str">
        <f t="shared" si="5"/>
        <v/>
      </c>
      <c r="F101" s="4" t="str">
        <f t="shared" si="6"/>
        <v/>
      </c>
      <c r="G101" s="4" t="str">
        <f t="shared" si="4"/>
        <v/>
      </c>
      <c r="H101" s="4" t="str">
        <f t="shared" si="7"/>
        <v/>
      </c>
    </row>
    <row r="102" spans="3:8" ht="18" customHeight="1">
      <c r="C102" s="150"/>
      <c r="D102" s="148"/>
      <c r="E102" s="4" t="str">
        <f t="shared" si="5"/>
        <v/>
      </c>
      <c r="F102" s="4" t="str">
        <f t="shared" si="6"/>
        <v/>
      </c>
      <c r="G102" s="4" t="str">
        <f t="shared" si="4"/>
        <v/>
      </c>
      <c r="H102" s="4" t="str">
        <f t="shared" si="7"/>
        <v/>
      </c>
    </row>
    <row r="103" spans="3:8" ht="18" customHeight="1">
      <c r="C103" s="150"/>
      <c r="D103" s="148"/>
      <c r="E103" s="4" t="str">
        <f t="shared" si="5"/>
        <v/>
      </c>
      <c r="F103" s="4" t="str">
        <f t="shared" si="6"/>
        <v/>
      </c>
      <c r="G103" s="4" t="str">
        <f t="shared" si="4"/>
        <v/>
      </c>
      <c r="H103" s="4" t="str">
        <f t="shared" si="7"/>
        <v/>
      </c>
    </row>
    <row r="104" spans="3:8" ht="18" customHeight="1">
      <c r="C104" s="150"/>
      <c r="D104" s="148"/>
      <c r="E104" s="4" t="str">
        <f t="shared" si="5"/>
        <v/>
      </c>
      <c r="F104" s="4" t="str">
        <f t="shared" si="6"/>
        <v/>
      </c>
      <c r="G104" s="4" t="str">
        <f t="shared" si="4"/>
        <v/>
      </c>
      <c r="H104" s="4" t="str">
        <f t="shared" si="7"/>
        <v/>
      </c>
    </row>
    <row r="105" spans="3:8" ht="18" customHeight="1">
      <c r="C105" s="150"/>
      <c r="D105" s="148"/>
      <c r="E105" s="4" t="str">
        <f t="shared" si="5"/>
        <v/>
      </c>
      <c r="F105" s="4" t="str">
        <f t="shared" si="6"/>
        <v/>
      </c>
      <c r="G105" s="4" t="str">
        <f t="shared" si="4"/>
        <v/>
      </c>
      <c r="H105" s="4" t="str">
        <f t="shared" si="7"/>
        <v/>
      </c>
    </row>
    <row r="106" spans="3:8" ht="18" customHeight="1">
      <c r="C106" s="150"/>
      <c r="D106" s="148"/>
      <c r="E106" s="4" t="str">
        <f t="shared" si="5"/>
        <v/>
      </c>
      <c r="F106" s="4" t="str">
        <f t="shared" si="6"/>
        <v/>
      </c>
      <c r="G106" s="4" t="str">
        <f t="shared" si="4"/>
        <v/>
      </c>
      <c r="H106" s="4" t="str">
        <f t="shared" si="7"/>
        <v/>
      </c>
    </row>
    <row r="107" spans="3:8" ht="18" customHeight="1">
      <c r="C107" s="150"/>
      <c r="D107" s="148"/>
      <c r="E107" s="4" t="str">
        <f t="shared" si="5"/>
        <v/>
      </c>
      <c r="F107" s="4" t="str">
        <f t="shared" si="6"/>
        <v/>
      </c>
      <c r="G107" s="4" t="str">
        <f t="shared" si="4"/>
        <v/>
      </c>
      <c r="H107" s="4" t="str">
        <f t="shared" si="7"/>
        <v/>
      </c>
    </row>
    <row r="108" spans="3:8" ht="18" customHeight="1">
      <c r="C108" s="150"/>
      <c r="D108" s="148"/>
      <c r="E108" s="4" t="str">
        <f t="shared" si="5"/>
        <v/>
      </c>
      <c r="F108" s="4" t="str">
        <f t="shared" si="6"/>
        <v/>
      </c>
      <c r="G108" s="4" t="str">
        <f t="shared" si="4"/>
        <v/>
      </c>
      <c r="H108" s="4" t="str">
        <f t="shared" si="7"/>
        <v/>
      </c>
    </row>
    <row r="109" spans="3:8" ht="18" customHeight="1">
      <c r="C109" s="150"/>
      <c r="D109" s="148"/>
      <c r="E109" s="4" t="str">
        <f t="shared" si="5"/>
        <v/>
      </c>
      <c r="F109" s="4" t="str">
        <f t="shared" si="6"/>
        <v/>
      </c>
      <c r="G109" s="4" t="str">
        <f t="shared" si="4"/>
        <v/>
      </c>
      <c r="H109" s="4" t="str">
        <f t="shared" si="7"/>
        <v/>
      </c>
    </row>
    <row r="110" spans="3:8" ht="18" customHeight="1">
      <c r="C110" s="150"/>
      <c r="D110" s="148"/>
      <c r="E110" s="4" t="str">
        <f t="shared" si="5"/>
        <v/>
      </c>
      <c r="F110" s="4" t="str">
        <f t="shared" si="6"/>
        <v/>
      </c>
      <c r="G110" s="4" t="str">
        <f t="shared" si="4"/>
        <v/>
      </c>
      <c r="H110" s="4" t="str">
        <f t="shared" si="7"/>
        <v/>
      </c>
    </row>
    <row r="111" spans="3:8" ht="18" customHeight="1">
      <c r="C111" s="150"/>
      <c r="D111" s="148"/>
      <c r="E111" s="4" t="str">
        <f t="shared" si="5"/>
        <v/>
      </c>
      <c r="F111" s="4" t="str">
        <f t="shared" si="6"/>
        <v/>
      </c>
      <c r="G111" s="4" t="str">
        <f t="shared" si="4"/>
        <v/>
      </c>
      <c r="H111" s="4" t="str">
        <f t="shared" si="7"/>
        <v/>
      </c>
    </row>
    <row r="112" spans="3:8" ht="18" customHeight="1">
      <c r="C112" s="150"/>
      <c r="D112" s="148"/>
      <c r="E112" s="4" t="str">
        <f t="shared" si="5"/>
        <v/>
      </c>
      <c r="F112" s="4" t="str">
        <f t="shared" si="6"/>
        <v/>
      </c>
      <c r="G112" s="4" t="str">
        <f t="shared" si="4"/>
        <v/>
      </c>
      <c r="H112" s="4" t="str">
        <f t="shared" si="7"/>
        <v/>
      </c>
    </row>
    <row r="113" spans="3:8" ht="18" customHeight="1">
      <c r="C113" s="150"/>
      <c r="D113" s="148"/>
      <c r="E113" s="4" t="str">
        <f t="shared" si="5"/>
        <v/>
      </c>
      <c r="F113" s="4" t="str">
        <f t="shared" si="6"/>
        <v/>
      </c>
      <c r="G113" s="4" t="str">
        <f t="shared" si="4"/>
        <v/>
      </c>
      <c r="H113" s="4" t="str">
        <f t="shared" si="7"/>
        <v/>
      </c>
    </row>
    <row r="114" spans="3:8" ht="18" customHeight="1">
      <c r="C114" s="150"/>
      <c r="D114" s="148"/>
      <c r="E114" s="4" t="str">
        <f t="shared" si="5"/>
        <v/>
      </c>
      <c r="F114" s="4" t="str">
        <f t="shared" si="6"/>
        <v/>
      </c>
      <c r="G114" s="4" t="str">
        <f t="shared" si="4"/>
        <v/>
      </c>
      <c r="H114" s="4" t="str">
        <f t="shared" si="7"/>
        <v/>
      </c>
    </row>
    <row r="115" spans="3:8" ht="18" customHeight="1">
      <c r="C115" s="150"/>
      <c r="D115" s="148"/>
      <c r="E115" s="4" t="str">
        <f t="shared" si="5"/>
        <v/>
      </c>
      <c r="F115" s="4" t="str">
        <f t="shared" si="6"/>
        <v/>
      </c>
      <c r="G115" s="4" t="str">
        <f t="shared" si="4"/>
        <v/>
      </c>
      <c r="H115" s="4" t="str">
        <f t="shared" si="7"/>
        <v/>
      </c>
    </row>
    <row r="116" spans="3:8" ht="18" customHeight="1">
      <c r="C116" s="150"/>
      <c r="D116" s="148"/>
      <c r="E116" s="4" t="str">
        <f t="shared" si="5"/>
        <v/>
      </c>
      <c r="F116" s="4" t="str">
        <f t="shared" si="6"/>
        <v/>
      </c>
      <c r="G116" s="4" t="str">
        <f t="shared" si="4"/>
        <v/>
      </c>
      <c r="H116" s="4" t="str">
        <f t="shared" si="7"/>
        <v/>
      </c>
    </row>
    <row r="117" spans="3:8" ht="18" customHeight="1">
      <c r="C117" s="150"/>
      <c r="D117" s="148"/>
      <c r="E117" s="4" t="str">
        <f t="shared" si="5"/>
        <v/>
      </c>
      <c r="F117" s="4" t="str">
        <f t="shared" si="6"/>
        <v/>
      </c>
      <c r="G117" s="4" t="str">
        <f t="shared" si="4"/>
        <v/>
      </c>
      <c r="H117" s="4" t="str">
        <f t="shared" si="7"/>
        <v/>
      </c>
    </row>
    <row r="118" spans="3:8" ht="18" customHeight="1">
      <c r="C118" s="150"/>
      <c r="D118" s="148"/>
      <c r="E118" s="4" t="str">
        <f t="shared" si="5"/>
        <v/>
      </c>
      <c r="F118" s="4" t="str">
        <f t="shared" si="6"/>
        <v/>
      </c>
      <c r="G118" s="4" t="str">
        <f t="shared" si="4"/>
        <v/>
      </c>
      <c r="H118" s="4" t="str">
        <f t="shared" si="7"/>
        <v/>
      </c>
    </row>
    <row r="119" spans="3:8" ht="18" customHeight="1">
      <c r="C119" s="150"/>
      <c r="D119" s="148"/>
      <c r="E119" s="4" t="str">
        <f t="shared" si="5"/>
        <v/>
      </c>
      <c r="F119" s="4" t="str">
        <f t="shared" si="6"/>
        <v/>
      </c>
      <c r="G119" s="4" t="str">
        <f t="shared" si="4"/>
        <v/>
      </c>
      <c r="H119" s="4" t="str">
        <f t="shared" si="7"/>
        <v/>
      </c>
    </row>
    <row r="120" spans="3:8" ht="18" customHeight="1">
      <c r="C120" s="150"/>
      <c r="D120" s="148"/>
      <c r="E120" s="4" t="str">
        <f t="shared" si="5"/>
        <v/>
      </c>
      <c r="F120" s="4" t="str">
        <f t="shared" si="6"/>
        <v/>
      </c>
      <c r="G120" s="4" t="str">
        <f t="shared" si="4"/>
        <v/>
      </c>
      <c r="H120" s="4" t="str">
        <f t="shared" si="7"/>
        <v/>
      </c>
    </row>
    <row r="121" spans="3:8" ht="18" customHeight="1">
      <c r="C121" s="150"/>
      <c r="D121" s="148"/>
      <c r="E121" s="4" t="str">
        <f t="shared" si="5"/>
        <v/>
      </c>
      <c r="F121" s="4" t="str">
        <f t="shared" si="6"/>
        <v/>
      </c>
      <c r="G121" s="4" t="str">
        <f t="shared" si="4"/>
        <v/>
      </c>
      <c r="H121" s="4" t="str">
        <f t="shared" si="7"/>
        <v/>
      </c>
    </row>
    <row r="122" spans="3:8" ht="18" customHeight="1">
      <c r="C122" s="150"/>
      <c r="D122" s="148"/>
      <c r="E122" s="4" t="str">
        <f t="shared" si="5"/>
        <v/>
      </c>
      <c r="F122" s="4" t="str">
        <f t="shared" si="6"/>
        <v/>
      </c>
      <c r="G122" s="4" t="str">
        <f t="shared" si="4"/>
        <v/>
      </c>
      <c r="H122" s="4" t="str">
        <f t="shared" si="7"/>
        <v/>
      </c>
    </row>
    <row r="123" spans="3:8" ht="18" customHeight="1">
      <c r="C123" s="150"/>
      <c r="D123" s="148"/>
      <c r="E123" s="4" t="str">
        <f t="shared" si="5"/>
        <v/>
      </c>
      <c r="F123" s="4" t="str">
        <f t="shared" si="6"/>
        <v/>
      </c>
      <c r="G123" s="4" t="str">
        <f t="shared" si="4"/>
        <v/>
      </c>
      <c r="H123" s="4" t="str">
        <f t="shared" si="7"/>
        <v/>
      </c>
    </row>
    <row r="124" spans="3:8" ht="18" customHeight="1">
      <c r="C124" s="150"/>
      <c r="D124" s="148"/>
      <c r="E124" s="4" t="str">
        <f t="shared" si="5"/>
        <v/>
      </c>
      <c r="F124" s="4" t="str">
        <f t="shared" si="6"/>
        <v/>
      </c>
      <c r="G124" s="4" t="str">
        <f t="shared" si="4"/>
        <v/>
      </c>
      <c r="H124" s="4" t="str">
        <f t="shared" si="7"/>
        <v/>
      </c>
    </row>
    <row r="125" spans="3:8" ht="18" customHeight="1">
      <c r="C125" s="150"/>
      <c r="D125" s="148"/>
      <c r="E125" s="4" t="str">
        <f t="shared" si="5"/>
        <v/>
      </c>
      <c r="F125" s="4" t="str">
        <f t="shared" si="6"/>
        <v/>
      </c>
      <c r="G125" s="4" t="str">
        <f t="shared" si="4"/>
        <v/>
      </c>
      <c r="H125" s="4" t="str">
        <f t="shared" si="7"/>
        <v/>
      </c>
    </row>
    <row r="126" spans="3:8" ht="18" customHeight="1">
      <c r="C126" s="150"/>
      <c r="D126" s="148"/>
      <c r="E126" s="4" t="str">
        <f t="shared" si="5"/>
        <v/>
      </c>
      <c r="F126" s="4" t="str">
        <f t="shared" si="6"/>
        <v/>
      </c>
      <c r="G126" s="4" t="str">
        <f t="shared" si="4"/>
        <v/>
      </c>
      <c r="H126" s="4" t="str">
        <f t="shared" si="7"/>
        <v/>
      </c>
    </row>
    <row r="127" spans="3:8" ht="18" customHeight="1">
      <c r="C127" s="150"/>
      <c r="D127" s="148"/>
      <c r="E127" s="4" t="str">
        <f t="shared" si="5"/>
        <v/>
      </c>
      <c r="F127" s="4" t="str">
        <f t="shared" si="6"/>
        <v/>
      </c>
      <c r="G127" s="4" t="str">
        <f t="shared" si="4"/>
        <v/>
      </c>
      <c r="H127" s="4" t="str">
        <f t="shared" si="7"/>
        <v/>
      </c>
    </row>
    <row r="128" spans="3:8" ht="18" customHeight="1">
      <c r="C128" s="150"/>
      <c r="D128" s="148"/>
      <c r="E128" s="4" t="str">
        <f t="shared" si="5"/>
        <v/>
      </c>
      <c r="F128" s="4" t="str">
        <f t="shared" si="6"/>
        <v/>
      </c>
      <c r="G128" s="4" t="str">
        <f t="shared" si="4"/>
        <v/>
      </c>
      <c r="H128" s="4" t="str">
        <f t="shared" si="7"/>
        <v/>
      </c>
    </row>
    <row r="129" spans="3:8" ht="18" customHeight="1">
      <c r="C129" s="150"/>
      <c r="D129" s="148"/>
      <c r="E129" s="4" t="str">
        <f t="shared" si="5"/>
        <v/>
      </c>
      <c r="F129" s="4" t="str">
        <f t="shared" si="6"/>
        <v/>
      </c>
      <c r="G129" s="4" t="str">
        <f t="shared" si="4"/>
        <v/>
      </c>
      <c r="H129" s="4" t="str">
        <f t="shared" si="7"/>
        <v/>
      </c>
    </row>
    <row r="130" spans="3:8" ht="18" customHeight="1">
      <c r="C130" s="150"/>
      <c r="D130" s="148"/>
      <c r="E130" s="4" t="str">
        <f t="shared" si="5"/>
        <v/>
      </c>
      <c r="F130" s="4" t="str">
        <f t="shared" si="6"/>
        <v/>
      </c>
      <c r="G130" s="4" t="str">
        <f t="shared" si="4"/>
        <v/>
      </c>
      <c r="H130" s="4" t="str">
        <f t="shared" si="7"/>
        <v/>
      </c>
    </row>
    <row r="131" spans="3:8" ht="18" customHeight="1">
      <c r="C131" s="150"/>
      <c r="D131" s="148"/>
      <c r="E131" s="4" t="str">
        <f t="shared" si="5"/>
        <v/>
      </c>
      <c r="F131" s="4" t="str">
        <f t="shared" si="6"/>
        <v/>
      </c>
      <c r="G131" s="4" t="str">
        <f t="shared" si="4"/>
        <v/>
      </c>
      <c r="H131" s="4" t="str">
        <f t="shared" si="7"/>
        <v/>
      </c>
    </row>
    <row r="132" spans="3:8" ht="18" customHeight="1">
      <c r="C132" s="150"/>
      <c r="D132" s="148"/>
      <c r="E132" s="4" t="str">
        <f t="shared" si="5"/>
        <v/>
      </c>
      <c r="F132" s="4" t="str">
        <f t="shared" si="6"/>
        <v/>
      </c>
      <c r="G132" s="4" t="str">
        <f t="shared" si="4"/>
        <v/>
      </c>
      <c r="H132" s="4" t="str">
        <f t="shared" si="7"/>
        <v/>
      </c>
    </row>
    <row r="133" spans="3:8" ht="18" customHeight="1">
      <c r="C133" s="150"/>
      <c r="D133" s="148"/>
      <c r="E133" s="4" t="str">
        <f t="shared" si="5"/>
        <v/>
      </c>
      <c r="F133" s="4" t="str">
        <f t="shared" si="6"/>
        <v/>
      </c>
      <c r="G133" s="4" t="str">
        <f t="shared" si="4"/>
        <v/>
      </c>
      <c r="H133" s="4" t="str">
        <f t="shared" si="7"/>
        <v/>
      </c>
    </row>
    <row r="134" spans="3:8" ht="18" customHeight="1">
      <c r="C134" s="150"/>
      <c r="D134" s="148"/>
      <c r="E134" s="4" t="str">
        <f t="shared" si="5"/>
        <v/>
      </c>
      <c r="F134" s="4" t="str">
        <f t="shared" si="6"/>
        <v/>
      </c>
      <c r="G134" s="4" t="str">
        <f t="shared" si="4"/>
        <v/>
      </c>
      <c r="H134" s="4" t="str">
        <f t="shared" si="7"/>
        <v/>
      </c>
    </row>
    <row r="135" spans="3:8" ht="18" customHeight="1">
      <c r="C135" s="150"/>
      <c r="D135" s="148"/>
      <c r="E135" s="4" t="str">
        <f t="shared" si="5"/>
        <v/>
      </c>
      <c r="F135" s="4" t="str">
        <f t="shared" si="6"/>
        <v/>
      </c>
      <c r="G135" s="4" t="str">
        <f t="shared" si="4"/>
        <v/>
      </c>
      <c r="H135" s="4" t="str">
        <f t="shared" si="7"/>
        <v/>
      </c>
    </row>
    <row r="136" spans="3:8" ht="18" customHeight="1">
      <c r="C136" s="150"/>
      <c r="D136" s="148"/>
      <c r="E136" s="4" t="str">
        <f t="shared" si="5"/>
        <v/>
      </c>
      <c r="F136" s="4" t="str">
        <f t="shared" si="6"/>
        <v/>
      </c>
      <c r="G136" s="4" t="str">
        <f t="shared" si="4"/>
        <v/>
      </c>
      <c r="H136" s="4" t="str">
        <f t="shared" si="7"/>
        <v/>
      </c>
    </row>
    <row r="137" spans="3:8" ht="18" customHeight="1">
      <c r="C137" s="150"/>
      <c r="D137" s="148"/>
      <c r="E137" s="4" t="str">
        <f t="shared" si="5"/>
        <v/>
      </c>
      <c r="F137" s="4" t="str">
        <f t="shared" si="6"/>
        <v/>
      </c>
      <c r="G137" s="4" t="str">
        <f t="shared" si="4"/>
        <v/>
      </c>
      <c r="H137" s="4" t="str">
        <f t="shared" si="7"/>
        <v/>
      </c>
    </row>
    <row r="138" spans="3:8" ht="18" customHeight="1">
      <c r="C138" s="150"/>
      <c r="D138" s="148"/>
      <c r="E138" s="4" t="str">
        <f t="shared" si="5"/>
        <v/>
      </c>
      <c r="F138" s="4" t="str">
        <f t="shared" si="6"/>
        <v/>
      </c>
      <c r="G138" s="4" t="str">
        <f t="shared" si="4"/>
        <v/>
      </c>
      <c r="H138" s="4" t="str">
        <f t="shared" si="7"/>
        <v/>
      </c>
    </row>
    <row r="139" spans="3:8" ht="18" customHeight="1">
      <c r="C139" s="150"/>
      <c r="D139" s="148"/>
      <c r="E139" s="4" t="str">
        <f t="shared" si="5"/>
        <v/>
      </c>
      <c r="F139" s="4" t="str">
        <f t="shared" si="6"/>
        <v/>
      </c>
      <c r="G139" s="4" t="str">
        <f t="shared" si="4"/>
        <v/>
      </c>
      <c r="H139" s="4" t="str">
        <f t="shared" si="7"/>
        <v/>
      </c>
    </row>
    <row r="140" spans="3:8" ht="18" customHeight="1">
      <c r="C140" s="150"/>
      <c r="D140" s="148"/>
      <c r="E140" s="4" t="str">
        <f t="shared" si="5"/>
        <v/>
      </c>
      <c r="F140" s="4" t="str">
        <f t="shared" si="6"/>
        <v/>
      </c>
      <c r="G140" s="4" t="str">
        <f t="shared" si="4"/>
        <v/>
      </c>
      <c r="H140" s="4" t="str">
        <f t="shared" si="7"/>
        <v/>
      </c>
    </row>
    <row r="141" spans="3:8" ht="18" customHeight="1">
      <c r="C141" s="150"/>
      <c r="D141" s="148"/>
      <c r="E141" s="4" t="str">
        <f t="shared" si="5"/>
        <v/>
      </c>
      <c r="F141" s="4" t="str">
        <f t="shared" si="6"/>
        <v/>
      </c>
      <c r="G141" s="4" t="str">
        <f t="shared" si="4"/>
        <v/>
      </c>
      <c r="H141" s="4" t="str">
        <f t="shared" si="7"/>
        <v/>
      </c>
    </row>
    <row r="142" spans="3:8" ht="18" customHeight="1">
      <c r="C142" s="150"/>
      <c r="D142" s="148"/>
      <c r="E142" s="4" t="str">
        <f t="shared" si="5"/>
        <v/>
      </c>
      <c r="F142" s="4" t="str">
        <f t="shared" si="6"/>
        <v/>
      </c>
      <c r="G142" s="4" t="str">
        <f t="shared" si="4"/>
        <v/>
      </c>
      <c r="H142" s="4" t="str">
        <f t="shared" si="7"/>
        <v/>
      </c>
    </row>
    <row r="143" spans="3:8" ht="18" customHeight="1">
      <c r="C143" s="150"/>
      <c r="D143" s="148"/>
      <c r="E143" s="4" t="str">
        <f t="shared" si="5"/>
        <v/>
      </c>
      <c r="F143" s="4" t="str">
        <f t="shared" si="6"/>
        <v/>
      </c>
      <c r="G143" s="4" t="str">
        <f t="shared" si="4"/>
        <v/>
      </c>
      <c r="H143" s="4" t="str">
        <f t="shared" si="7"/>
        <v/>
      </c>
    </row>
    <row r="144" spans="3:8" ht="18" customHeight="1">
      <c r="C144" s="150"/>
      <c r="D144" s="148"/>
      <c r="E144" s="4" t="str">
        <f t="shared" si="5"/>
        <v/>
      </c>
      <c r="F144" s="4" t="str">
        <f t="shared" si="6"/>
        <v/>
      </c>
      <c r="G144" s="4" t="str">
        <f t="shared" si="4"/>
        <v/>
      </c>
      <c r="H144" s="4" t="str">
        <f t="shared" si="7"/>
        <v/>
      </c>
    </row>
    <row r="145" spans="3:8" ht="18" customHeight="1">
      <c r="C145" s="150"/>
      <c r="D145" s="148"/>
      <c r="E145" s="4" t="str">
        <f t="shared" si="5"/>
        <v/>
      </c>
      <c r="F145" s="4" t="str">
        <f t="shared" si="6"/>
        <v/>
      </c>
      <c r="G145" s="4" t="str">
        <f t="shared" si="4"/>
        <v/>
      </c>
      <c r="H145" s="4" t="str">
        <f t="shared" si="7"/>
        <v/>
      </c>
    </row>
    <row r="146" spans="3:8" ht="18" customHeight="1">
      <c r="C146" s="150"/>
      <c r="D146" s="148"/>
      <c r="E146" s="4" t="str">
        <f t="shared" si="5"/>
        <v/>
      </c>
      <c r="F146" s="4" t="str">
        <f t="shared" si="6"/>
        <v/>
      </c>
      <c r="G146" s="4" t="str">
        <f t="shared" si="4"/>
        <v/>
      </c>
      <c r="H146" s="4" t="str">
        <f t="shared" si="7"/>
        <v/>
      </c>
    </row>
    <row r="147" spans="3:8" ht="18" customHeight="1">
      <c r="C147" s="150"/>
      <c r="D147" s="148"/>
      <c r="E147" s="4" t="str">
        <f t="shared" si="5"/>
        <v/>
      </c>
      <c r="F147" s="4" t="str">
        <f t="shared" si="6"/>
        <v/>
      </c>
      <c r="G147" s="4" t="str">
        <f t="shared" si="4"/>
        <v/>
      </c>
      <c r="H147" s="4" t="str">
        <f t="shared" si="7"/>
        <v/>
      </c>
    </row>
    <row r="148" spans="3:8" ht="18" customHeight="1">
      <c r="C148" s="150"/>
      <c r="D148" s="148"/>
      <c r="E148" s="4" t="str">
        <f t="shared" si="5"/>
        <v/>
      </c>
      <c r="F148" s="4" t="str">
        <f t="shared" si="6"/>
        <v/>
      </c>
      <c r="G148" s="4" t="str">
        <f t="shared" si="4"/>
        <v/>
      </c>
      <c r="H148" s="4" t="str">
        <f t="shared" si="7"/>
        <v/>
      </c>
    </row>
    <row r="149" spans="3:8" ht="18" customHeight="1">
      <c r="C149" s="150"/>
      <c r="D149" s="148"/>
      <c r="E149" s="4" t="str">
        <f t="shared" si="5"/>
        <v/>
      </c>
      <c r="F149" s="4" t="str">
        <f t="shared" si="6"/>
        <v/>
      </c>
      <c r="G149" s="4" t="str">
        <f t="shared" si="4"/>
        <v/>
      </c>
      <c r="H149" s="4" t="str">
        <f t="shared" si="7"/>
        <v/>
      </c>
    </row>
    <row r="150" spans="3:8" ht="18" customHeight="1">
      <c r="C150" s="150"/>
      <c r="D150" s="148"/>
      <c r="E150" s="4" t="str">
        <f t="shared" si="5"/>
        <v/>
      </c>
      <c r="F150" s="4" t="str">
        <f t="shared" si="6"/>
        <v/>
      </c>
      <c r="G150" s="4" t="str">
        <f t="shared" si="4"/>
        <v/>
      </c>
      <c r="H150" s="4" t="str">
        <f t="shared" si="7"/>
        <v/>
      </c>
    </row>
    <row r="151" spans="3:8" ht="18" customHeight="1">
      <c r="C151" s="150"/>
      <c r="D151" s="148"/>
      <c r="E151" s="4" t="str">
        <f t="shared" si="5"/>
        <v/>
      </c>
      <c r="F151" s="4" t="str">
        <f t="shared" si="6"/>
        <v/>
      </c>
      <c r="G151" s="4" t="str">
        <f t="shared" ref="G151:G214" si="8">IF(OR(C151="",D151=""),"",KENSA_A*F151+KENSA_B)</f>
        <v/>
      </c>
      <c r="H151" s="4" t="str">
        <f t="shared" si="7"/>
        <v/>
      </c>
    </row>
    <row r="152" spans="3:8" ht="18" customHeight="1">
      <c r="C152" s="150"/>
      <c r="D152" s="148"/>
      <c r="E152" s="4" t="str">
        <f t="shared" ref="E152:E215" si="9">IF(OR(C152="",D152=""),"",LOG(D152))</f>
        <v/>
      </c>
      <c r="F152" s="4" t="str">
        <f t="shared" ref="F152:F215" si="10">IF(OR(C152="",D152=""),"",C152-MIN(C$23:C$223))</f>
        <v/>
      </c>
      <c r="G152" s="4" t="str">
        <f t="shared" si="8"/>
        <v/>
      </c>
      <c r="H152" s="4" t="str">
        <f t="shared" ref="H152:H215" si="11">IF(OR(C152="",D152=""),"",10^G152)</f>
        <v/>
      </c>
    </row>
    <row r="153" spans="3:8" ht="18" customHeight="1">
      <c r="C153" s="150"/>
      <c r="D153" s="148"/>
      <c r="E153" s="4" t="str">
        <f t="shared" si="9"/>
        <v/>
      </c>
      <c r="F153" s="4" t="str">
        <f t="shared" si="10"/>
        <v/>
      </c>
      <c r="G153" s="4" t="str">
        <f t="shared" si="8"/>
        <v/>
      </c>
      <c r="H153" s="4" t="str">
        <f t="shared" si="11"/>
        <v/>
      </c>
    </row>
    <row r="154" spans="3:8" ht="18" customHeight="1">
      <c r="C154" s="150"/>
      <c r="D154" s="148"/>
      <c r="E154" s="4" t="str">
        <f t="shared" si="9"/>
        <v/>
      </c>
      <c r="F154" s="4" t="str">
        <f t="shared" si="10"/>
        <v/>
      </c>
      <c r="G154" s="4" t="str">
        <f t="shared" si="8"/>
        <v/>
      </c>
      <c r="H154" s="4" t="str">
        <f t="shared" si="11"/>
        <v/>
      </c>
    </row>
    <row r="155" spans="3:8" ht="18" customHeight="1">
      <c r="C155" s="150"/>
      <c r="D155" s="148"/>
      <c r="E155" s="4" t="str">
        <f t="shared" si="9"/>
        <v/>
      </c>
      <c r="F155" s="4" t="str">
        <f t="shared" si="10"/>
        <v/>
      </c>
      <c r="G155" s="4" t="str">
        <f t="shared" si="8"/>
        <v/>
      </c>
      <c r="H155" s="4" t="str">
        <f t="shared" si="11"/>
        <v/>
      </c>
    </row>
    <row r="156" spans="3:8" ht="18" customHeight="1">
      <c r="C156" s="150"/>
      <c r="D156" s="148"/>
      <c r="E156" s="4" t="str">
        <f t="shared" si="9"/>
        <v/>
      </c>
      <c r="F156" s="4" t="str">
        <f t="shared" si="10"/>
        <v/>
      </c>
      <c r="G156" s="4" t="str">
        <f t="shared" si="8"/>
        <v/>
      </c>
      <c r="H156" s="4" t="str">
        <f t="shared" si="11"/>
        <v/>
      </c>
    </row>
    <row r="157" spans="3:8" ht="18" customHeight="1">
      <c r="C157" s="150"/>
      <c r="D157" s="148"/>
      <c r="E157" s="4" t="str">
        <f t="shared" si="9"/>
        <v/>
      </c>
      <c r="F157" s="4" t="str">
        <f t="shared" si="10"/>
        <v/>
      </c>
      <c r="G157" s="4" t="str">
        <f t="shared" si="8"/>
        <v/>
      </c>
      <c r="H157" s="4" t="str">
        <f t="shared" si="11"/>
        <v/>
      </c>
    </row>
    <row r="158" spans="3:8" ht="18" customHeight="1">
      <c r="C158" s="150"/>
      <c r="D158" s="148"/>
      <c r="E158" s="4" t="str">
        <f t="shared" si="9"/>
        <v/>
      </c>
      <c r="F158" s="4" t="str">
        <f t="shared" si="10"/>
        <v/>
      </c>
      <c r="G158" s="4" t="str">
        <f t="shared" si="8"/>
        <v/>
      </c>
      <c r="H158" s="4" t="str">
        <f t="shared" si="11"/>
        <v/>
      </c>
    </row>
    <row r="159" spans="3:8" ht="18" customHeight="1">
      <c r="C159" s="150"/>
      <c r="D159" s="148"/>
      <c r="E159" s="4" t="str">
        <f t="shared" si="9"/>
        <v/>
      </c>
      <c r="F159" s="4" t="str">
        <f t="shared" si="10"/>
        <v/>
      </c>
      <c r="G159" s="4" t="str">
        <f t="shared" si="8"/>
        <v/>
      </c>
      <c r="H159" s="4" t="str">
        <f t="shared" si="11"/>
        <v/>
      </c>
    </row>
    <row r="160" spans="3:8" ht="18" customHeight="1">
      <c r="C160" s="150"/>
      <c r="D160" s="148"/>
      <c r="E160" s="4" t="str">
        <f t="shared" si="9"/>
        <v/>
      </c>
      <c r="F160" s="4" t="str">
        <f t="shared" si="10"/>
        <v/>
      </c>
      <c r="G160" s="4" t="str">
        <f t="shared" si="8"/>
        <v/>
      </c>
      <c r="H160" s="4" t="str">
        <f t="shared" si="11"/>
        <v/>
      </c>
    </row>
    <row r="161" spans="3:8" ht="18" customHeight="1">
      <c r="C161" s="150"/>
      <c r="D161" s="148"/>
      <c r="E161" s="4" t="str">
        <f t="shared" si="9"/>
        <v/>
      </c>
      <c r="F161" s="4" t="str">
        <f t="shared" si="10"/>
        <v/>
      </c>
      <c r="G161" s="4" t="str">
        <f t="shared" si="8"/>
        <v/>
      </c>
      <c r="H161" s="4" t="str">
        <f t="shared" si="11"/>
        <v/>
      </c>
    </row>
    <row r="162" spans="3:8" ht="18" customHeight="1">
      <c r="C162" s="150"/>
      <c r="D162" s="148"/>
      <c r="E162" s="4" t="str">
        <f t="shared" si="9"/>
        <v/>
      </c>
      <c r="F162" s="4" t="str">
        <f t="shared" si="10"/>
        <v/>
      </c>
      <c r="G162" s="4" t="str">
        <f t="shared" si="8"/>
        <v/>
      </c>
      <c r="H162" s="4" t="str">
        <f t="shared" si="11"/>
        <v/>
      </c>
    </row>
    <row r="163" spans="3:8" ht="18" customHeight="1">
      <c r="C163" s="150"/>
      <c r="D163" s="148"/>
      <c r="E163" s="4" t="str">
        <f t="shared" si="9"/>
        <v/>
      </c>
      <c r="F163" s="4" t="str">
        <f t="shared" si="10"/>
        <v/>
      </c>
      <c r="G163" s="4" t="str">
        <f t="shared" si="8"/>
        <v/>
      </c>
      <c r="H163" s="4" t="str">
        <f t="shared" si="11"/>
        <v/>
      </c>
    </row>
    <row r="164" spans="3:8" ht="18" customHeight="1">
      <c r="C164" s="150"/>
      <c r="D164" s="148"/>
      <c r="E164" s="4" t="str">
        <f t="shared" si="9"/>
        <v/>
      </c>
      <c r="F164" s="4" t="str">
        <f t="shared" si="10"/>
        <v/>
      </c>
      <c r="G164" s="4" t="str">
        <f t="shared" si="8"/>
        <v/>
      </c>
      <c r="H164" s="4" t="str">
        <f t="shared" si="11"/>
        <v/>
      </c>
    </row>
    <row r="165" spans="3:8" ht="18" customHeight="1">
      <c r="C165" s="150"/>
      <c r="D165" s="148"/>
      <c r="E165" s="4" t="str">
        <f t="shared" si="9"/>
        <v/>
      </c>
      <c r="F165" s="4" t="str">
        <f t="shared" si="10"/>
        <v/>
      </c>
      <c r="G165" s="4" t="str">
        <f t="shared" si="8"/>
        <v/>
      </c>
      <c r="H165" s="4" t="str">
        <f t="shared" si="11"/>
        <v/>
      </c>
    </row>
    <row r="166" spans="3:8" ht="18" customHeight="1">
      <c r="C166" s="150"/>
      <c r="D166" s="148"/>
      <c r="E166" s="4" t="str">
        <f t="shared" si="9"/>
        <v/>
      </c>
      <c r="F166" s="4" t="str">
        <f t="shared" si="10"/>
        <v/>
      </c>
      <c r="G166" s="4" t="str">
        <f t="shared" si="8"/>
        <v/>
      </c>
      <c r="H166" s="4" t="str">
        <f t="shared" si="11"/>
        <v/>
      </c>
    </row>
    <row r="167" spans="3:8" ht="18" customHeight="1">
      <c r="C167" s="150"/>
      <c r="D167" s="148"/>
      <c r="E167" s="4" t="str">
        <f t="shared" si="9"/>
        <v/>
      </c>
      <c r="F167" s="4" t="str">
        <f t="shared" si="10"/>
        <v/>
      </c>
      <c r="G167" s="4" t="str">
        <f t="shared" si="8"/>
        <v/>
      </c>
      <c r="H167" s="4" t="str">
        <f t="shared" si="11"/>
        <v/>
      </c>
    </row>
    <row r="168" spans="3:8" ht="18" customHeight="1">
      <c r="C168" s="150"/>
      <c r="D168" s="148"/>
      <c r="E168" s="4" t="str">
        <f t="shared" si="9"/>
        <v/>
      </c>
      <c r="F168" s="4" t="str">
        <f t="shared" si="10"/>
        <v/>
      </c>
      <c r="G168" s="4" t="str">
        <f t="shared" si="8"/>
        <v/>
      </c>
      <c r="H168" s="4" t="str">
        <f t="shared" si="11"/>
        <v/>
      </c>
    </row>
    <row r="169" spans="3:8" ht="18" customHeight="1">
      <c r="C169" s="150"/>
      <c r="D169" s="148"/>
      <c r="E169" s="4" t="str">
        <f t="shared" si="9"/>
        <v/>
      </c>
      <c r="F169" s="4" t="str">
        <f t="shared" si="10"/>
        <v/>
      </c>
      <c r="G169" s="4" t="str">
        <f t="shared" si="8"/>
        <v/>
      </c>
      <c r="H169" s="4" t="str">
        <f t="shared" si="11"/>
        <v/>
      </c>
    </row>
    <row r="170" spans="3:8" ht="18" customHeight="1">
      <c r="C170" s="150"/>
      <c r="D170" s="148"/>
      <c r="E170" s="4" t="str">
        <f t="shared" si="9"/>
        <v/>
      </c>
      <c r="F170" s="4" t="str">
        <f t="shared" si="10"/>
        <v/>
      </c>
      <c r="G170" s="4" t="str">
        <f t="shared" si="8"/>
        <v/>
      </c>
      <c r="H170" s="4" t="str">
        <f t="shared" si="11"/>
        <v/>
      </c>
    </row>
    <row r="171" spans="3:8" ht="18" customHeight="1">
      <c r="C171" s="150"/>
      <c r="D171" s="148"/>
      <c r="E171" s="4" t="str">
        <f t="shared" si="9"/>
        <v/>
      </c>
      <c r="F171" s="4" t="str">
        <f t="shared" si="10"/>
        <v/>
      </c>
      <c r="G171" s="4" t="str">
        <f t="shared" si="8"/>
        <v/>
      </c>
      <c r="H171" s="4" t="str">
        <f t="shared" si="11"/>
        <v/>
      </c>
    </row>
    <row r="172" spans="3:8" ht="18" customHeight="1">
      <c r="C172" s="150"/>
      <c r="D172" s="148"/>
      <c r="E172" s="4" t="str">
        <f t="shared" si="9"/>
        <v/>
      </c>
      <c r="F172" s="4" t="str">
        <f t="shared" si="10"/>
        <v/>
      </c>
      <c r="G172" s="4" t="str">
        <f t="shared" si="8"/>
        <v/>
      </c>
      <c r="H172" s="4" t="str">
        <f t="shared" si="11"/>
        <v/>
      </c>
    </row>
    <row r="173" spans="3:8" ht="18" customHeight="1">
      <c r="C173" s="150"/>
      <c r="D173" s="148"/>
      <c r="E173" s="4" t="str">
        <f t="shared" si="9"/>
        <v/>
      </c>
      <c r="F173" s="4" t="str">
        <f t="shared" si="10"/>
        <v/>
      </c>
      <c r="G173" s="4" t="str">
        <f t="shared" si="8"/>
        <v/>
      </c>
      <c r="H173" s="4" t="str">
        <f t="shared" si="11"/>
        <v/>
      </c>
    </row>
    <row r="174" spans="3:8" ht="18" customHeight="1">
      <c r="C174" s="150"/>
      <c r="D174" s="148"/>
      <c r="E174" s="4" t="str">
        <f t="shared" si="9"/>
        <v/>
      </c>
      <c r="F174" s="4" t="str">
        <f t="shared" si="10"/>
        <v/>
      </c>
      <c r="G174" s="4" t="str">
        <f t="shared" si="8"/>
        <v/>
      </c>
      <c r="H174" s="4" t="str">
        <f t="shared" si="11"/>
        <v/>
      </c>
    </row>
    <row r="175" spans="3:8" ht="18" customHeight="1">
      <c r="C175" s="150"/>
      <c r="D175" s="148"/>
      <c r="E175" s="4" t="str">
        <f t="shared" si="9"/>
        <v/>
      </c>
      <c r="F175" s="4" t="str">
        <f t="shared" si="10"/>
        <v/>
      </c>
      <c r="G175" s="4" t="str">
        <f t="shared" si="8"/>
        <v/>
      </c>
      <c r="H175" s="4" t="str">
        <f t="shared" si="11"/>
        <v/>
      </c>
    </row>
    <row r="176" spans="3:8" ht="18" customHeight="1">
      <c r="C176" s="150"/>
      <c r="D176" s="148"/>
      <c r="E176" s="4" t="str">
        <f t="shared" si="9"/>
        <v/>
      </c>
      <c r="F176" s="4" t="str">
        <f t="shared" si="10"/>
        <v/>
      </c>
      <c r="G176" s="4" t="str">
        <f t="shared" si="8"/>
        <v/>
      </c>
      <c r="H176" s="4" t="str">
        <f t="shared" si="11"/>
        <v/>
      </c>
    </row>
    <row r="177" spans="3:8" ht="18" customHeight="1">
      <c r="C177" s="150"/>
      <c r="D177" s="148"/>
      <c r="E177" s="4" t="str">
        <f t="shared" si="9"/>
        <v/>
      </c>
      <c r="F177" s="4" t="str">
        <f t="shared" si="10"/>
        <v/>
      </c>
      <c r="G177" s="4" t="str">
        <f t="shared" si="8"/>
        <v/>
      </c>
      <c r="H177" s="4" t="str">
        <f t="shared" si="11"/>
        <v/>
      </c>
    </row>
    <row r="178" spans="3:8" ht="18" customHeight="1">
      <c r="C178" s="150"/>
      <c r="D178" s="148"/>
      <c r="E178" s="4" t="str">
        <f t="shared" si="9"/>
        <v/>
      </c>
      <c r="F178" s="4" t="str">
        <f t="shared" si="10"/>
        <v/>
      </c>
      <c r="G178" s="4" t="str">
        <f t="shared" si="8"/>
        <v/>
      </c>
      <c r="H178" s="4" t="str">
        <f t="shared" si="11"/>
        <v/>
      </c>
    </row>
    <row r="179" spans="3:8" ht="18" customHeight="1">
      <c r="C179" s="150"/>
      <c r="D179" s="148"/>
      <c r="E179" s="4" t="str">
        <f t="shared" si="9"/>
        <v/>
      </c>
      <c r="F179" s="4" t="str">
        <f t="shared" si="10"/>
        <v/>
      </c>
      <c r="G179" s="4" t="str">
        <f t="shared" si="8"/>
        <v/>
      </c>
      <c r="H179" s="4" t="str">
        <f t="shared" si="11"/>
        <v/>
      </c>
    </row>
    <row r="180" spans="3:8" ht="18" customHeight="1">
      <c r="C180" s="150"/>
      <c r="D180" s="148"/>
      <c r="E180" s="4" t="str">
        <f t="shared" si="9"/>
        <v/>
      </c>
      <c r="F180" s="4" t="str">
        <f t="shared" si="10"/>
        <v/>
      </c>
      <c r="G180" s="4" t="str">
        <f t="shared" si="8"/>
        <v/>
      </c>
      <c r="H180" s="4" t="str">
        <f t="shared" si="11"/>
        <v/>
      </c>
    </row>
    <row r="181" spans="3:8" ht="18" customHeight="1">
      <c r="C181" s="150"/>
      <c r="D181" s="148"/>
      <c r="E181" s="4" t="str">
        <f t="shared" si="9"/>
        <v/>
      </c>
      <c r="F181" s="4" t="str">
        <f t="shared" si="10"/>
        <v/>
      </c>
      <c r="G181" s="4" t="str">
        <f t="shared" si="8"/>
        <v/>
      </c>
      <c r="H181" s="4" t="str">
        <f t="shared" si="11"/>
        <v/>
      </c>
    </row>
    <row r="182" spans="3:8" ht="18" customHeight="1">
      <c r="C182" s="150"/>
      <c r="D182" s="148"/>
      <c r="E182" s="4" t="str">
        <f t="shared" si="9"/>
        <v/>
      </c>
      <c r="F182" s="4" t="str">
        <f t="shared" si="10"/>
        <v/>
      </c>
      <c r="G182" s="4" t="str">
        <f t="shared" si="8"/>
        <v/>
      </c>
      <c r="H182" s="4" t="str">
        <f t="shared" si="11"/>
        <v/>
      </c>
    </row>
    <row r="183" spans="3:8" ht="18" customHeight="1">
      <c r="C183" s="150"/>
      <c r="D183" s="148"/>
      <c r="E183" s="4" t="str">
        <f t="shared" si="9"/>
        <v/>
      </c>
      <c r="F183" s="4" t="str">
        <f t="shared" si="10"/>
        <v/>
      </c>
      <c r="G183" s="4" t="str">
        <f t="shared" si="8"/>
        <v/>
      </c>
      <c r="H183" s="4" t="str">
        <f t="shared" si="11"/>
        <v/>
      </c>
    </row>
    <row r="184" spans="3:8" ht="18" customHeight="1">
      <c r="C184" s="150"/>
      <c r="D184" s="148"/>
      <c r="E184" s="4" t="str">
        <f t="shared" si="9"/>
        <v/>
      </c>
      <c r="F184" s="4" t="str">
        <f t="shared" si="10"/>
        <v/>
      </c>
      <c r="G184" s="4" t="str">
        <f t="shared" si="8"/>
        <v/>
      </c>
      <c r="H184" s="4" t="str">
        <f t="shared" si="11"/>
        <v/>
      </c>
    </row>
    <row r="185" spans="3:8" ht="18" customHeight="1">
      <c r="C185" s="150"/>
      <c r="D185" s="148"/>
      <c r="E185" s="4" t="str">
        <f t="shared" si="9"/>
        <v/>
      </c>
      <c r="F185" s="4" t="str">
        <f t="shared" si="10"/>
        <v/>
      </c>
      <c r="G185" s="4" t="str">
        <f t="shared" si="8"/>
        <v/>
      </c>
      <c r="H185" s="4" t="str">
        <f t="shared" si="11"/>
        <v/>
      </c>
    </row>
    <row r="186" spans="3:8" ht="18" customHeight="1">
      <c r="C186" s="150"/>
      <c r="D186" s="148"/>
      <c r="E186" s="4" t="str">
        <f t="shared" si="9"/>
        <v/>
      </c>
      <c r="F186" s="4" t="str">
        <f t="shared" si="10"/>
        <v/>
      </c>
      <c r="G186" s="4" t="str">
        <f t="shared" si="8"/>
        <v/>
      </c>
      <c r="H186" s="4" t="str">
        <f t="shared" si="11"/>
        <v/>
      </c>
    </row>
    <row r="187" spans="3:8" ht="18" customHeight="1">
      <c r="C187" s="150"/>
      <c r="D187" s="148"/>
      <c r="E187" s="4" t="str">
        <f t="shared" si="9"/>
        <v/>
      </c>
      <c r="F187" s="4" t="str">
        <f t="shared" si="10"/>
        <v/>
      </c>
      <c r="G187" s="4" t="str">
        <f t="shared" si="8"/>
        <v/>
      </c>
      <c r="H187" s="4" t="str">
        <f t="shared" si="11"/>
        <v/>
      </c>
    </row>
    <row r="188" spans="3:8" ht="18" customHeight="1">
      <c r="C188" s="150"/>
      <c r="D188" s="148"/>
      <c r="E188" s="4" t="str">
        <f t="shared" si="9"/>
        <v/>
      </c>
      <c r="F188" s="4" t="str">
        <f t="shared" si="10"/>
        <v/>
      </c>
      <c r="G188" s="4" t="str">
        <f t="shared" si="8"/>
        <v/>
      </c>
      <c r="H188" s="4" t="str">
        <f t="shared" si="11"/>
        <v/>
      </c>
    </row>
    <row r="189" spans="3:8" ht="18" customHeight="1">
      <c r="C189" s="150"/>
      <c r="D189" s="148"/>
      <c r="E189" s="4" t="str">
        <f t="shared" si="9"/>
        <v/>
      </c>
      <c r="F189" s="4" t="str">
        <f t="shared" si="10"/>
        <v/>
      </c>
      <c r="G189" s="4" t="str">
        <f t="shared" si="8"/>
        <v/>
      </c>
      <c r="H189" s="4" t="str">
        <f t="shared" si="11"/>
        <v/>
      </c>
    </row>
    <row r="190" spans="3:8" ht="18" customHeight="1">
      <c r="C190" s="150"/>
      <c r="D190" s="148"/>
      <c r="E190" s="4" t="str">
        <f t="shared" si="9"/>
        <v/>
      </c>
      <c r="F190" s="4" t="str">
        <f t="shared" si="10"/>
        <v/>
      </c>
      <c r="G190" s="4" t="str">
        <f t="shared" si="8"/>
        <v/>
      </c>
      <c r="H190" s="4" t="str">
        <f t="shared" si="11"/>
        <v/>
      </c>
    </row>
    <row r="191" spans="3:8" ht="18" customHeight="1">
      <c r="C191" s="150"/>
      <c r="D191" s="148"/>
      <c r="E191" s="4" t="str">
        <f t="shared" si="9"/>
        <v/>
      </c>
      <c r="F191" s="4" t="str">
        <f t="shared" si="10"/>
        <v/>
      </c>
      <c r="G191" s="4" t="str">
        <f t="shared" si="8"/>
        <v/>
      </c>
      <c r="H191" s="4" t="str">
        <f t="shared" si="11"/>
        <v/>
      </c>
    </row>
    <row r="192" spans="3:8" ht="18" customHeight="1">
      <c r="C192" s="150"/>
      <c r="D192" s="148"/>
      <c r="E192" s="4" t="str">
        <f t="shared" si="9"/>
        <v/>
      </c>
      <c r="F192" s="4" t="str">
        <f t="shared" si="10"/>
        <v/>
      </c>
      <c r="G192" s="4" t="str">
        <f t="shared" si="8"/>
        <v/>
      </c>
      <c r="H192" s="4" t="str">
        <f t="shared" si="11"/>
        <v/>
      </c>
    </row>
    <row r="193" spans="3:8" ht="18" customHeight="1">
      <c r="C193" s="150"/>
      <c r="D193" s="148"/>
      <c r="E193" s="4" t="str">
        <f t="shared" si="9"/>
        <v/>
      </c>
      <c r="F193" s="4" t="str">
        <f t="shared" si="10"/>
        <v/>
      </c>
      <c r="G193" s="4" t="str">
        <f t="shared" si="8"/>
        <v/>
      </c>
      <c r="H193" s="4" t="str">
        <f t="shared" si="11"/>
        <v/>
      </c>
    </row>
    <row r="194" spans="3:8" ht="18" customHeight="1">
      <c r="C194" s="150"/>
      <c r="D194" s="148"/>
      <c r="E194" s="4" t="str">
        <f t="shared" si="9"/>
        <v/>
      </c>
      <c r="F194" s="4" t="str">
        <f t="shared" si="10"/>
        <v/>
      </c>
      <c r="G194" s="4" t="str">
        <f t="shared" si="8"/>
        <v/>
      </c>
      <c r="H194" s="4" t="str">
        <f t="shared" si="11"/>
        <v/>
      </c>
    </row>
    <row r="195" spans="3:8" ht="18" customHeight="1">
      <c r="C195" s="150"/>
      <c r="D195" s="148"/>
      <c r="E195" s="4" t="str">
        <f t="shared" si="9"/>
        <v/>
      </c>
      <c r="F195" s="4" t="str">
        <f t="shared" si="10"/>
        <v/>
      </c>
      <c r="G195" s="4" t="str">
        <f t="shared" si="8"/>
        <v/>
      </c>
      <c r="H195" s="4" t="str">
        <f t="shared" si="11"/>
        <v/>
      </c>
    </row>
    <row r="196" spans="3:8" ht="18" customHeight="1">
      <c r="C196" s="150"/>
      <c r="D196" s="148"/>
      <c r="E196" s="4" t="str">
        <f t="shared" si="9"/>
        <v/>
      </c>
      <c r="F196" s="4" t="str">
        <f t="shared" si="10"/>
        <v/>
      </c>
      <c r="G196" s="4" t="str">
        <f t="shared" si="8"/>
        <v/>
      </c>
      <c r="H196" s="4" t="str">
        <f t="shared" si="11"/>
        <v/>
      </c>
    </row>
    <row r="197" spans="3:8" ht="18" customHeight="1">
      <c r="C197" s="150"/>
      <c r="D197" s="148"/>
      <c r="E197" s="4" t="str">
        <f t="shared" si="9"/>
        <v/>
      </c>
      <c r="F197" s="4" t="str">
        <f t="shared" si="10"/>
        <v/>
      </c>
      <c r="G197" s="4" t="str">
        <f t="shared" si="8"/>
        <v/>
      </c>
      <c r="H197" s="4" t="str">
        <f t="shared" si="11"/>
        <v/>
      </c>
    </row>
    <row r="198" spans="3:8" ht="18" customHeight="1">
      <c r="C198" s="150"/>
      <c r="D198" s="148"/>
      <c r="E198" s="4" t="str">
        <f t="shared" si="9"/>
        <v/>
      </c>
      <c r="F198" s="4" t="str">
        <f t="shared" si="10"/>
        <v/>
      </c>
      <c r="G198" s="4" t="str">
        <f t="shared" si="8"/>
        <v/>
      </c>
      <c r="H198" s="4" t="str">
        <f t="shared" si="11"/>
        <v/>
      </c>
    </row>
    <row r="199" spans="3:8" ht="18" customHeight="1">
      <c r="C199" s="150"/>
      <c r="D199" s="148"/>
      <c r="E199" s="4" t="str">
        <f t="shared" si="9"/>
        <v/>
      </c>
      <c r="F199" s="4" t="str">
        <f t="shared" si="10"/>
        <v/>
      </c>
      <c r="G199" s="4" t="str">
        <f t="shared" si="8"/>
        <v/>
      </c>
      <c r="H199" s="4" t="str">
        <f t="shared" si="11"/>
        <v/>
      </c>
    </row>
    <row r="200" spans="3:8" ht="18" customHeight="1">
      <c r="C200" s="150"/>
      <c r="D200" s="148"/>
      <c r="E200" s="4" t="str">
        <f t="shared" si="9"/>
        <v/>
      </c>
      <c r="F200" s="4" t="str">
        <f t="shared" si="10"/>
        <v/>
      </c>
      <c r="G200" s="4" t="str">
        <f t="shared" si="8"/>
        <v/>
      </c>
      <c r="H200" s="4" t="str">
        <f t="shared" si="11"/>
        <v/>
      </c>
    </row>
    <row r="201" spans="3:8" ht="18" customHeight="1">
      <c r="C201" s="150"/>
      <c r="D201" s="148"/>
      <c r="E201" s="4" t="str">
        <f t="shared" si="9"/>
        <v/>
      </c>
      <c r="F201" s="4" t="str">
        <f t="shared" si="10"/>
        <v/>
      </c>
      <c r="G201" s="4" t="str">
        <f t="shared" si="8"/>
        <v/>
      </c>
      <c r="H201" s="4" t="str">
        <f t="shared" si="11"/>
        <v/>
      </c>
    </row>
    <row r="202" spans="3:8" ht="18" customHeight="1">
      <c r="C202" s="150"/>
      <c r="D202" s="148"/>
      <c r="E202" s="4" t="str">
        <f t="shared" si="9"/>
        <v/>
      </c>
      <c r="F202" s="4" t="str">
        <f t="shared" si="10"/>
        <v/>
      </c>
      <c r="G202" s="4" t="str">
        <f t="shared" si="8"/>
        <v/>
      </c>
      <c r="H202" s="4" t="str">
        <f t="shared" si="11"/>
        <v/>
      </c>
    </row>
    <row r="203" spans="3:8" ht="18" customHeight="1">
      <c r="C203" s="150"/>
      <c r="D203" s="148"/>
      <c r="E203" s="4" t="str">
        <f t="shared" si="9"/>
        <v/>
      </c>
      <c r="F203" s="4" t="str">
        <f t="shared" si="10"/>
        <v/>
      </c>
      <c r="G203" s="4" t="str">
        <f t="shared" si="8"/>
        <v/>
      </c>
      <c r="H203" s="4" t="str">
        <f t="shared" si="11"/>
        <v/>
      </c>
    </row>
    <row r="204" spans="3:8" ht="18" customHeight="1">
      <c r="C204" s="150"/>
      <c r="D204" s="148"/>
      <c r="E204" s="4" t="str">
        <f t="shared" si="9"/>
        <v/>
      </c>
      <c r="F204" s="4" t="str">
        <f t="shared" si="10"/>
        <v/>
      </c>
      <c r="G204" s="4" t="str">
        <f t="shared" si="8"/>
        <v/>
      </c>
      <c r="H204" s="4" t="str">
        <f t="shared" si="11"/>
        <v/>
      </c>
    </row>
    <row r="205" spans="3:8" ht="18" customHeight="1">
      <c r="C205" s="150"/>
      <c r="D205" s="148"/>
      <c r="E205" s="4" t="str">
        <f t="shared" si="9"/>
        <v/>
      </c>
      <c r="F205" s="4" t="str">
        <f t="shared" si="10"/>
        <v/>
      </c>
      <c r="G205" s="4" t="str">
        <f t="shared" si="8"/>
        <v/>
      </c>
      <c r="H205" s="4" t="str">
        <f t="shared" si="11"/>
        <v/>
      </c>
    </row>
    <row r="206" spans="3:8" ht="18" customHeight="1">
      <c r="C206" s="150"/>
      <c r="D206" s="148"/>
      <c r="E206" s="4" t="str">
        <f t="shared" si="9"/>
        <v/>
      </c>
      <c r="F206" s="4" t="str">
        <f t="shared" si="10"/>
        <v/>
      </c>
      <c r="G206" s="4" t="str">
        <f t="shared" si="8"/>
        <v/>
      </c>
      <c r="H206" s="4" t="str">
        <f t="shared" si="11"/>
        <v/>
      </c>
    </row>
    <row r="207" spans="3:8" ht="18" customHeight="1">
      <c r="C207" s="150"/>
      <c r="D207" s="148"/>
      <c r="E207" s="4" t="str">
        <f t="shared" si="9"/>
        <v/>
      </c>
      <c r="F207" s="4" t="str">
        <f t="shared" si="10"/>
        <v/>
      </c>
      <c r="G207" s="4" t="str">
        <f t="shared" si="8"/>
        <v/>
      </c>
      <c r="H207" s="4" t="str">
        <f t="shared" si="11"/>
        <v/>
      </c>
    </row>
    <row r="208" spans="3:8" ht="18" customHeight="1">
      <c r="C208" s="150"/>
      <c r="D208" s="148"/>
      <c r="E208" s="4" t="str">
        <f t="shared" si="9"/>
        <v/>
      </c>
      <c r="F208" s="4" t="str">
        <f t="shared" si="10"/>
        <v/>
      </c>
      <c r="G208" s="4" t="str">
        <f t="shared" si="8"/>
        <v/>
      </c>
      <c r="H208" s="4" t="str">
        <f t="shared" si="11"/>
        <v/>
      </c>
    </row>
    <row r="209" spans="3:8" ht="18" customHeight="1">
      <c r="C209" s="150"/>
      <c r="D209" s="148"/>
      <c r="E209" s="4" t="str">
        <f t="shared" si="9"/>
        <v/>
      </c>
      <c r="F209" s="4" t="str">
        <f t="shared" si="10"/>
        <v/>
      </c>
      <c r="G209" s="4" t="str">
        <f t="shared" si="8"/>
        <v/>
      </c>
      <c r="H209" s="4" t="str">
        <f t="shared" si="11"/>
        <v/>
      </c>
    </row>
    <row r="210" spans="3:8" ht="18" customHeight="1">
      <c r="C210" s="150"/>
      <c r="D210" s="148"/>
      <c r="E210" s="4" t="str">
        <f t="shared" si="9"/>
        <v/>
      </c>
      <c r="F210" s="4" t="str">
        <f t="shared" si="10"/>
        <v/>
      </c>
      <c r="G210" s="4" t="str">
        <f t="shared" si="8"/>
        <v/>
      </c>
      <c r="H210" s="4" t="str">
        <f t="shared" si="11"/>
        <v/>
      </c>
    </row>
    <row r="211" spans="3:8" ht="18" customHeight="1">
      <c r="C211" s="150"/>
      <c r="D211" s="148"/>
      <c r="E211" s="4" t="str">
        <f t="shared" si="9"/>
        <v/>
      </c>
      <c r="F211" s="4" t="str">
        <f t="shared" si="10"/>
        <v/>
      </c>
      <c r="G211" s="4" t="str">
        <f t="shared" si="8"/>
        <v/>
      </c>
      <c r="H211" s="4" t="str">
        <f t="shared" si="11"/>
        <v/>
      </c>
    </row>
    <row r="212" spans="3:8" ht="18" customHeight="1">
      <c r="C212" s="150"/>
      <c r="D212" s="148"/>
      <c r="E212" s="4" t="str">
        <f t="shared" si="9"/>
        <v/>
      </c>
      <c r="F212" s="4" t="str">
        <f t="shared" si="10"/>
        <v/>
      </c>
      <c r="G212" s="4" t="str">
        <f t="shared" si="8"/>
        <v/>
      </c>
      <c r="H212" s="4" t="str">
        <f t="shared" si="11"/>
        <v/>
      </c>
    </row>
    <row r="213" spans="3:8" ht="18" customHeight="1">
      <c r="C213" s="150"/>
      <c r="D213" s="148"/>
      <c r="E213" s="4" t="str">
        <f t="shared" si="9"/>
        <v/>
      </c>
      <c r="F213" s="4" t="str">
        <f t="shared" si="10"/>
        <v/>
      </c>
      <c r="G213" s="4" t="str">
        <f t="shared" si="8"/>
        <v/>
      </c>
      <c r="H213" s="4" t="str">
        <f t="shared" si="11"/>
        <v/>
      </c>
    </row>
    <row r="214" spans="3:8" ht="18" customHeight="1">
      <c r="C214" s="150"/>
      <c r="D214" s="148"/>
      <c r="E214" s="4" t="str">
        <f t="shared" si="9"/>
        <v/>
      </c>
      <c r="F214" s="4" t="str">
        <f t="shared" si="10"/>
        <v/>
      </c>
      <c r="G214" s="4" t="str">
        <f t="shared" si="8"/>
        <v/>
      </c>
      <c r="H214" s="4" t="str">
        <f t="shared" si="11"/>
        <v/>
      </c>
    </row>
    <row r="215" spans="3:8" ht="18" customHeight="1">
      <c r="C215" s="150"/>
      <c r="D215" s="148"/>
      <c r="E215" s="4" t="str">
        <f t="shared" si="9"/>
        <v/>
      </c>
      <c r="F215" s="4" t="str">
        <f t="shared" si="10"/>
        <v/>
      </c>
      <c r="G215" s="4" t="str">
        <f t="shared" ref="G215:G223" si="12">IF(OR(C215="",D215=""),"",KENSA_A*F215+KENSA_B)</f>
        <v/>
      </c>
      <c r="H215" s="4" t="str">
        <f t="shared" si="11"/>
        <v/>
      </c>
    </row>
    <row r="216" spans="3:8" ht="18" customHeight="1">
      <c r="C216" s="150"/>
      <c r="D216" s="148"/>
      <c r="E216" s="4" t="str">
        <f t="shared" ref="E216:E223" si="13">IF(OR(C216="",D216=""),"",LOG(D216))</f>
        <v/>
      </c>
      <c r="F216" s="4" t="str">
        <f t="shared" ref="F216:F223" si="14">IF(OR(C216="",D216=""),"",C216-MIN(C$23:C$223))</f>
        <v/>
      </c>
      <c r="G216" s="4" t="str">
        <f t="shared" si="12"/>
        <v/>
      </c>
      <c r="H216" s="4" t="str">
        <f t="shared" ref="H216:H223" si="15">IF(OR(C216="",D216=""),"",10^G216)</f>
        <v/>
      </c>
    </row>
    <row r="217" spans="3:8" ht="18" customHeight="1">
      <c r="C217" s="150"/>
      <c r="D217" s="148"/>
      <c r="E217" s="4" t="str">
        <f t="shared" si="13"/>
        <v/>
      </c>
      <c r="F217" s="4" t="str">
        <f t="shared" si="14"/>
        <v/>
      </c>
      <c r="G217" s="4" t="str">
        <f t="shared" si="12"/>
        <v/>
      </c>
      <c r="H217" s="4" t="str">
        <f t="shared" si="15"/>
        <v/>
      </c>
    </row>
    <row r="218" spans="3:8" ht="18" customHeight="1">
      <c r="C218" s="150"/>
      <c r="D218" s="148"/>
      <c r="E218" s="4" t="str">
        <f t="shared" si="13"/>
        <v/>
      </c>
      <c r="F218" s="4" t="str">
        <f t="shared" si="14"/>
        <v/>
      </c>
      <c r="G218" s="4" t="str">
        <f t="shared" si="12"/>
        <v/>
      </c>
      <c r="H218" s="4" t="str">
        <f t="shared" si="15"/>
        <v/>
      </c>
    </row>
    <row r="219" spans="3:8" ht="18" customHeight="1">
      <c r="C219" s="150"/>
      <c r="D219" s="148"/>
      <c r="E219" s="4" t="str">
        <f t="shared" si="13"/>
        <v/>
      </c>
      <c r="F219" s="4" t="str">
        <f t="shared" si="14"/>
        <v/>
      </c>
      <c r="G219" s="4" t="str">
        <f t="shared" si="12"/>
        <v/>
      </c>
      <c r="H219" s="4" t="str">
        <f t="shared" si="15"/>
        <v/>
      </c>
    </row>
    <row r="220" spans="3:8" ht="18" customHeight="1">
      <c r="C220" s="150"/>
      <c r="D220" s="148"/>
      <c r="E220" s="4" t="str">
        <f t="shared" si="13"/>
        <v/>
      </c>
      <c r="F220" s="4" t="str">
        <f t="shared" si="14"/>
        <v/>
      </c>
      <c r="G220" s="4" t="str">
        <f t="shared" si="12"/>
        <v/>
      </c>
      <c r="H220" s="4" t="str">
        <f t="shared" si="15"/>
        <v/>
      </c>
    </row>
    <row r="221" spans="3:8" ht="18" customHeight="1">
      <c r="C221" s="150"/>
      <c r="D221" s="148"/>
      <c r="E221" s="4" t="str">
        <f t="shared" si="13"/>
        <v/>
      </c>
      <c r="F221" s="4" t="str">
        <f t="shared" si="14"/>
        <v/>
      </c>
      <c r="G221" s="4" t="str">
        <f t="shared" si="12"/>
        <v/>
      </c>
      <c r="H221" s="4" t="str">
        <f t="shared" si="15"/>
        <v/>
      </c>
    </row>
    <row r="222" spans="3:8" ht="18" customHeight="1">
      <c r="C222" s="150"/>
      <c r="D222" s="148"/>
      <c r="E222" s="4" t="str">
        <f t="shared" si="13"/>
        <v/>
      </c>
      <c r="F222" s="4" t="str">
        <f t="shared" si="14"/>
        <v/>
      </c>
      <c r="G222" s="4" t="str">
        <f t="shared" si="12"/>
        <v/>
      </c>
      <c r="H222" s="4" t="str">
        <f t="shared" si="15"/>
        <v/>
      </c>
    </row>
    <row r="223" spans="3:8" ht="18" customHeight="1" thickBot="1">
      <c r="C223" s="151"/>
      <c r="D223" s="149"/>
      <c r="E223" s="4" t="str">
        <f t="shared" si="13"/>
        <v/>
      </c>
      <c r="F223" s="4" t="str">
        <f t="shared" si="14"/>
        <v/>
      </c>
      <c r="G223" s="4" t="str">
        <f t="shared" si="12"/>
        <v/>
      </c>
      <c r="H223" s="4" t="str">
        <f t="shared" si="15"/>
        <v/>
      </c>
    </row>
  </sheetData>
  <sheetProtection password="88E8" sheet="1" objects="1" scenarios="1" selectLockedCells="1"/>
  <mergeCells count="4">
    <mergeCell ref="I16:M16"/>
    <mergeCell ref="N16:S16"/>
    <mergeCell ref="V16:Z16"/>
    <mergeCell ref="AA16:AF16"/>
  </mergeCells>
  <phoneticPr fontId="6"/>
  <pageMargins left="0.30000000000000004" right="0.30000000000000004" top="0.35000000000000003" bottom="0.35000000000000003" header="0.1" footer="0.1"/>
  <pageSetup paperSize="9" orientation="landscape" horizontalDpi="4294967292" verticalDpi="4294967292"/>
  <headerFooter>
    <oddFooter>&amp;L&amp;"Arial,標準"&amp;10&amp;K000000Doubling Time, Doubling Rate and Progression Calculator, Ver2 　Dwonload URL: http://www.kuma-h.or.jp/&amp;R&amp;"Arial,標準"&amp;10&amp;K000000Copyright (C) 2019 Kuma Hospital</oddFooter>
  </headerFooter>
  <colBreaks count="1" manualBreakCount="1">
    <brk id="2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Title</vt:lpstr>
      <vt:lpstr>Preface Ver2-1</vt:lpstr>
      <vt:lpstr>Preface Ver2-2</vt:lpstr>
      <vt:lpstr>Introduction Ver1</vt:lpstr>
      <vt:lpstr>Attention</vt:lpstr>
      <vt:lpstr>Commentary-1</vt:lpstr>
      <vt:lpstr>Commentary-2</vt:lpstr>
      <vt:lpstr>References</vt:lpstr>
      <vt:lpstr>1_Tumor marker-doubling time</vt:lpstr>
      <vt:lpstr>2_Tumor volume-doubling time</vt:lpstr>
      <vt:lpstr>3_Time for progression</vt:lpstr>
      <vt:lpstr>4_Progression over time</vt:lpstr>
    </vt:vector>
  </TitlesOfParts>
  <Manager>Miwa Miyauchi</Manager>
  <Company>Kuma Hospital, Center of Excellence in Thyroid Care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Doubling Time, Doubling Rate &amp; Progression Calculator, Ver.2</dc:title>
  <dc:subject/>
  <dc:creator>Akira Miyauchi, MD. and Takumi Kudo, MD.</dc:creator>
  <cp:keywords/>
  <dc:description/>
  <cp:lastModifiedBy>宮内 美和</cp:lastModifiedBy>
  <cp:lastPrinted>2019-01-28T01:32:58Z</cp:lastPrinted>
  <dcterms:created xsi:type="dcterms:W3CDTF">2010-12-04T22:00:55Z</dcterms:created>
  <dcterms:modified xsi:type="dcterms:W3CDTF">2019-01-28T02:00:27Z</dcterms:modified>
  <cp:category/>
</cp:coreProperties>
</file>