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0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6122"/>
  <workbookPr codeName="ThisWorkbook" autoCompressPictures="0"/>
  <workbookProtection workbookPassword="88E8" lockStructure="1"/>
  <bookViews>
    <workbookView xWindow="1280" yWindow="940" windowWidth="28200" windowHeight="16740" tabRatio="934"/>
  </bookViews>
  <sheets>
    <sheet name="タイトル" sheetId="11" r:id="rId1"/>
    <sheet name="第２版の緒言-1" sheetId="49" r:id="rId2"/>
    <sheet name="第２版の緒言-2" sheetId="50" r:id="rId3"/>
    <sheet name="はじめに（初版）" sheetId="12" r:id="rId4"/>
    <sheet name="留意点" sheetId="15" r:id="rId5"/>
    <sheet name="解説-1" sheetId="16" r:id="rId6"/>
    <sheet name="解説-2" sheetId="17" r:id="rId7"/>
    <sheet name="参考文献" sheetId="18" r:id="rId8"/>
    <sheet name="1_検査値のDT･DR計算" sheetId="42" r:id="rId9"/>
    <sheet name="2_体積のDT･DR計算" sheetId="44" r:id="rId10"/>
    <sheet name="3_腫瘍進行時間の予測" sheetId="46" r:id="rId11"/>
    <sheet name="4_未来の腫瘍進行の予測" sheetId="48" r:id="rId12"/>
  </sheets>
  <definedNames>
    <definedName name="DT年" localSheetId="8">'1_検査値のDT･DR計算'!$D$19</definedName>
    <definedName name="DT年" localSheetId="9">'2_体積のDT･DR計算'!$C$19</definedName>
    <definedName name="DT年" localSheetId="1">#REF!</definedName>
    <definedName name="DT年" localSheetId="2">#REF!</definedName>
    <definedName name="DT年">#REF!</definedName>
    <definedName name="DT年２" localSheetId="9">'2_体積のDT･DR計算'!$C$19</definedName>
    <definedName name="DT年２" localSheetId="1">#REF!</definedName>
    <definedName name="DT年２" localSheetId="2">#REF!</definedName>
    <definedName name="DT年２">#REF!</definedName>
    <definedName name="KENSA_A" localSheetId="8">'1_検査値のDT･DR計算'!$G$17</definedName>
    <definedName name="KENSA_A" localSheetId="1">#REF!</definedName>
    <definedName name="KENSA_A" localSheetId="2">#REF!</definedName>
    <definedName name="KENSA_A">#REF!</definedName>
    <definedName name="KENSA_B" localSheetId="8">'1_検査値のDT･DR計算'!$G$18</definedName>
    <definedName name="KENSA_B" localSheetId="1">#REF!</definedName>
    <definedName name="KENSA_B" localSheetId="2">#REF!</definedName>
    <definedName name="KENSA_B">#REF!</definedName>
    <definedName name="_xlnm.Print_Area" localSheetId="8">'1_検査値のDT･DR計算'!$A$1:$AG$31</definedName>
    <definedName name="_xlnm.Print_Area" localSheetId="9">'2_体積のDT･DR計算'!$A$1:$AJ$31</definedName>
    <definedName name="_xlnm.Print_Area" localSheetId="10">'3_腫瘍進行時間の予測'!$A$1:$O$28</definedName>
    <definedName name="_xlnm.Print_Area" localSheetId="11">'4_未来の腫瘍進行の予測'!$A$1:$O$29</definedName>
    <definedName name="_xlnm.Print_Area" localSheetId="0">タイトル!$A$1:$V$36</definedName>
    <definedName name="_xlnm.Print_Area" localSheetId="3">'はじめに（初版）'!$A$1:$V$36</definedName>
    <definedName name="_xlnm.Print_Area" localSheetId="5">'解説-1'!$A$1:$V$36</definedName>
    <definedName name="_xlnm.Print_Area" localSheetId="6">'解説-2'!$A$1:$V$36</definedName>
    <definedName name="_xlnm.Print_Area" localSheetId="7">参考文献!$A$1:$V$36</definedName>
    <definedName name="_xlnm.Print_Area" localSheetId="1">'第２版の緒言-1'!$A$1:$V$36</definedName>
    <definedName name="_xlnm.Print_Area" localSheetId="2">'第２版の緒言-2'!$A$1:$V$36</definedName>
    <definedName name="_xlnm.Print_Area" localSheetId="4">留意点!$A$1:$V$36</definedName>
    <definedName name="TAISEKI_A" localSheetId="9">'2_体積のDT･DR計算'!$H$17</definedName>
    <definedName name="TAISEKI_A" localSheetId="1">#REF!</definedName>
    <definedName name="TAISEKI_A" localSheetId="2">#REF!</definedName>
    <definedName name="TAISEKI_A">#REF!</definedName>
    <definedName name="TAISEKI_B" localSheetId="9">'2_体積のDT･DR計算'!$H$18</definedName>
    <definedName name="TAISEKI_B" localSheetId="1">#REF!</definedName>
    <definedName name="TAISEKI_B" localSheetId="2">#REF!</definedName>
    <definedName name="TAISEKI_B">#REF!</definedName>
    <definedName name="患者ID" localSheetId="8">'1_検査値のDT･DR計算'!#REF!</definedName>
    <definedName name="患者ID" localSheetId="1">#REF!</definedName>
    <definedName name="患者ID" localSheetId="2">#REF!</definedName>
    <definedName name="患者ID">#REF!</definedName>
    <definedName name="検査種1" localSheetId="8">'1_検査値のDT･DR計算'!$K$16</definedName>
    <definedName name="検査種1" localSheetId="1">#REF!</definedName>
    <definedName name="検査種1" localSheetId="2">#REF!</definedName>
    <definedName name="検査種1">#REF!</definedName>
    <definedName name="検査種2" localSheetId="8">'1_検査値のDT･DR計算'!$K$17</definedName>
    <definedName name="検査種2" localSheetId="1">#REF!</definedName>
    <definedName name="検査種2" localSheetId="2">#REF!</definedName>
    <definedName name="検査種2">#REF!</definedName>
    <definedName name="検査種3" localSheetId="8">'1_検査値のDT･DR計算'!$K$18</definedName>
    <definedName name="検査種3" localSheetId="1">#REF!</definedName>
    <definedName name="検査種3" localSheetId="2">#REF!</definedName>
    <definedName name="検査種3">#REF!</definedName>
    <definedName name="検査種マスタ" localSheetId="8">#REF!</definedName>
    <definedName name="検査種マスタ" localSheetId="9">#REF!</definedName>
    <definedName name="検査種マスタ" localSheetId="10">#REF!</definedName>
    <definedName name="検査種マスタ" localSheetId="11">#REF!</definedName>
    <definedName name="検査種マスタ" localSheetId="3">#REF!</definedName>
    <definedName name="検査種マスタ" localSheetId="5">#REF!</definedName>
    <definedName name="検査種マスタ" localSheetId="6">#REF!</definedName>
    <definedName name="検査種マスタ" localSheetId="7">#REF!</definedName>
    <definedName name="検査種マスタ" localSheetId="1">#REF!</definedName>
    <definedName name="検査種マスタ" localSheetId="2">#REF!</definedName>
    <definedName name="検査種マスタ" localSheetId="4">#REF!</definedName>
    <definedName name="検査種マスタ">#REF!</definedName>
    <definedName name="入力範囲" localSheetId="9">'2_体積のDT･DR計算'!$C$23:$F$61</definedName>
    <definedName name="入力範囲_日付値" localSheetId="8">'1_検査値のDT･DR計算'!$C$23:$D$222</definedName>
    <definedName name="入力範囲_日付値" localSheetId="1">#REF!</definedName>
    <definedName name="入力範囲_日付値" localSheetId="2">#REF!</definedName>
    <definedName name="入力範囲_日付値">#REF!</definedName>
  </definedName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9" i="48" l="1"/>
  <c r="Q8" i="48"/>
  <c r="Q7" i="48"/>
  <c r="L24" i="48"/>
  <c r="L27" i="48"/>
  <c r="K27" i="48"/>
  <c r="P14" i="48"/>
  <c r="Q14" i="48"/>
  <c r="O14" i="48"/>
  <c r="R14" i="48"/>
  <c r="R17" i="48"/>
  <c r="Q17" i="48"/>
  <c r="P17" i="48"/>
  <c r="O17" i="48"/>
  <c r="K17" i="48"/>
  <c r="M17" i="48"/>
  <c r="L17" i="48"/>
  <c r="L23" i="46"/>
  <c r="L22" i="46"/>
  <c r="O7" i="46"/>
  <c r="K26" i="46"/>
  <c r="O14" i="46"/>
  <c r="P14" i="46"/>
  <c r="N14" i="46"/>
  <c r="Q14" i="46"/>
  <c r="O13" i="46"/>
  <c r="P13" i="46"/>
  <c r="N13" i="46"/>
  <c r="Q13" i="46"/>
  <c r="K16" i="46"/>
  <c r="M223" i="44"/>
  <c r="L223" i="44"/>
  <c r="K223" i="44"/>
  <c r="J223" i="44"/>
  <c r="I223" i="44"/>
  <c r="H223" i="44"/>
  <c r="G223" i="44"/>
  <c r="M222" i="44"/>
  <c r="L222" i="44"/>
  <c r="K222" i="44"/>
  <c r="J222" i="44"/>
  <c r="I222" i="44"/>
  <c r="H222" i="44"/>
  <c r="G222" i="44"/>
  <c r="M221" i="44"/>
  <c r="L221" i="44"/>
  <c r="K221" i="44"/>
  <c r="J221" i="44"/>
  <c r="I221" i="44"/>
  <c r="H221" i="44"/>
  <c r="G221" i="44"/>
  <c r="M220" i="44"/>
  <c r="L220" i="44"/>
  <c r="K220" i="44"/>
  <c r="J220" i="44"/>
  <c r="I220" i="44"/>
  <c r="H220" i="44"/>
  <c r="G220" i="44"/>
  <c r="M219" i="44"/>
  <c r="L219" i="44"/>
  <c r="K219" i="44"/>
  <c r="J219" i="44"/>
  <c r="I219" i="44"/>
  <c r="H219" i="44"/>
  <c r="G219" i="44"/>
  <c r="M218" i="44"/>
  <c r="L218" i="44"/>
  <c r="K218" i="44"/>
  <c r="J218" i="44"/>
  <c r="I218" i="44"/>
  <c r="H218" i="44"/>
  <c r="G218" i="44"/>
  <c r="M217" i="44"/>
  <c r="L217" i="44"/>
  <c r="K217" i="44"/>
  <c r="J217" i="44"/>
  <c r="I217" i="44"/>
  <c r="H217" i="44"/>
  <c r="G217" i="44"/>
  <c r="M216" i="44"/>
  <c r="L216" i="44"/>
  <c r="K216" i="44"/>
  <c r="J216" i="44"/>
  <c r="I216" i="44"/>
  <c r="H216" i="44"/>
  <c r="G216" i="44"/>
  <c r="M215" i="44"/>
  <c r="L215" i="44"/>
  <c r="K215" i="44"/>
  <c r="J215" i="44"/>
  <c r="I215" i="44"/>
  <c r="H215" i="44"/>
  <c r="G215" i="44"/>
  <c r="M214" i="44"/>
  <c r="L214" i="44"/>
  <c r="K214" i="44"/>
  <c r="J214" i="44"/>
  <c r="I214" i="44"/>
  <c r="H214" i="44"/>
  <c r="G214" i="44"/>
  <c r="M213" i="44"/>
  <c r="L213" i="44"/>
  <c r="K213" i="44"/>
  <c r="J213" i="44"/>
  <c r="I213" i="44"/>
  <c r="H213" i="44"/>
  <c r="G213" i="44"/>
  <c r="M212" i="44"/>
  <c r="L212" i="44"/>
  <c r="K212" i="44"/>
  <c r="J212" i="44"/>
  <c r="I212" i="44"/>
  <c r="H212" i="44"/>
  <c r="G212" i="44"/>
  <c r="M211" i="44"/>
  <c r="L211" i="44"/>
  <c r="K211" i="44"/>
  <c r="J211" i="44"/>
  <c r="I211" i="44"/>
  <c r="H211" i="44"/>
  <c r="G211" i="44"/>
  <c r="M210" i="44"/>
  <c r="L210" i="44"/>
  <c r="K210" i="44"/>
  <c r="J210" i="44"/>
  <c r="I210" i="44"/>
  <c r="H210" i="44"/>
  <c r="G210" i="44"/>
  <c r="M209" i="44"/>
  <c r="L209" i="44"/>
  <c r="K209" i="44"/>
  <c r="J209" i="44"/>
  <c r="I209" i="44"/>
  <c r="H209" i="44"/>
  <c r="G209" i="44"/>
  <c r="M208" i="44"/>
  <c r="L208" i="44"/>
  <c r="K208" i="44"/>
  <c r="J208" i="44"/>
  <c r="I208" i="44"/>
  <c r="H208" i="44"/>
  <c r="G208" i="44"/>
  <c r="M207" i="44"/>
  <c r="L207" i="44"/>
  <c r="K207" i="44"/>
  <c r="J207" i="44"/>
  <c r="I207" i="44"/>
  <c r="H207" i="44"/>
  <c r="G207" i="44"/>
  <c r="M206" i="44"/>
  <c r="L206" i="44"/>
  <c r="K206" i="44"/>
  <c r="J206" i="44"/>
  <c r="I206" i="44"/>
  <c r="H206" i="44"/>
  <c r="G206" i="44"/>
  <c r="M205" i="44"/>
  <c r="L205" i="44"/>
  <c r="K205" i="44"/>
  <c r="J205" i="44"/>
  <c r="I205" i="44"/>
  <c r="H205" i="44"/>
  <c r="G205" i="44"/>
  <c r="M204" i="44"/>
  <c r="L204" i="44"/>
  <c r="K204" i="44"/>
  <c r="J204" i="44"/>
  <c r="I204" i="44"/>
  <c r="H204" i="44"/>
  <c r="G204" i="44"/>
  <c r="M203" i="44"/>
  <c r="L203" i="44"/>
  <c r="K203" i="44"/>
  <c r="J203" i="44"/>
  <c r="I203" i="44"/>
  <c r="H203" i="44"/>
  <c r="G203" i="44"/>
  <c r="M202" i="44"/>
  <c r="L202" i="44"/>
  <c r="K202" i="44"/>
  <c r="J202" i="44"/>
  <c r="I202" i="44"/>
  <c r="H202" i="44"/>
  <c r="G202" i="44"/>
  <c r="M201" i="44"/>
  <c r="L201" i="44"/>
  <c r="K201" i="44"/>
  <c r="J201" i="44"/>
  <c r="I201" i="44"/>
  <c r="H201" i="44"/>
  <c r="G201" i="44"/>
  <c r="M200" i="44"/>
  <c r="L200" i="44"/>
  <c r="K200" i="44"/>
  <c r="J200" i="44"/>
  <c r="I200" i="44"/>
  <c r="H200" i="44"/>
  <c r="G200" i="44"/>
  <c r="M199" i="44"/>
  <c r="L199" i="44"/>
  <c r="K199" i="44"/>
  <c r="J199" i="44"/>
  <c r="I199" i="44"/>
  <c r="H199" i="44"/>
  <c r="G199" i="44"/>
  <c r="M198" i="44"/>
  <c r="L198" i="44"/>
  <c r="K198" i="44"/>
  <c r="J198" i="44"/>
  <c r="I198" i="44"/>
  <c r="H198" i="44"/>
  <c r="G198" i="44"/>
  <c r="M197" i="44"/>
  <c r="L197" i="44"/>
  <c r="K197" i="44"/>
  <c r="J197" i="44"/>
  <c r="I197" i="44"/>
  <c r="H197" i="44"/>
  <c r="G197" i="44"/>
  <c r="M196" i="44"/>
  <c r="L196" i="44"/>
  <c r="K196" i="44"/>
  <c r="J196" i="44"/>
  <c r="I196" i="44"/>
  <c r="H196" i="44"/>
  <c r="G196" i="44"/>
  <c r="M195" i="44"/>
  <c r="L195" i="44"/>
  <c r="K195" i="44"/>
  <c r="J195" i="44"/>
  <c r="I195" i="44"/>
  <c r="H195" i="44"/>
  <c r="G195" i="44"/>
  <c r="M194" i="44"/>
  <c r="L194" i="44"/>
  <c r="K194" i="44"/>
  <c r="J194" i="44"/>
  <c r="I194" i="44"/>
  <c r="H194" i="44"/>
  <c r="G194" i="44"/>
  <c r="M193" i="44"/>
  <c r="L193" i="44"/>
  <c r="K193" i="44"/>
  <c r="J193" i="44"/>
  <c r="I193" i="44"/>
  <c r="H193" i="44"/>
  <c r="G193" i="44"/>
  <c r="M192" i="44"/>
  <c r="L192" i="44"/>
  <c r="K192" i="44"/>
  <c r="J192" i="44"/>
  <c r="I192" i="44"/>
  <c r="H192" i="44"/>
  <c r="G192" i="44"/>
  <c r="M191" i="44"/>
  <c r="L191" i="44"/>
  <c r="K191" i="44"/>
  <c r="J191" i="44"/>
  <c r="I191" i="44"/>
  <c r="H191" i="44"/>
  <c r="G191" i="44"/>
  <c r="M190" i="44"/>
  <c r="L190" i="44"/>
  <c r="K190" i="44"/>
  <c r="J190" i="44"/>
  <c r="I190" i="44"/>
  <c r="H190" i="44"/>
  <c r="G190" i="44"/>
  <c r="M189" i="44"/>
  <c r="L189" i="44"/>
  <c r="K189" i="44"/>
  <c r="J189" i="44"/>
  <c r="I189" i="44"/>
  <c r="H189" i="44"/>
  <c r="G189" i="44"/>
  <c r="M188" i="44"/>
  <c r="L188" i="44"/>
  <c r="K188" i="44"/>
  <c r="J188" i="44"/>
  <c r="I188" i="44"/>
  <c r="H188" i="44"/>
  <c r="G188" i="44"/>
  <c r="M187" i="44"/>
  <c r="L187" i="44"/>
  <c r="K187" i="44"/>
  <c r="J187" i="44"/>
  <c r="I187" i="44"/>
  <c r="H187" i="44"/>
  <c r="G187" i="44"/>
  <c r="M186" i="44"/>
  <c r="L186" i="44"/>
  <c r="K186" i="44"/>
  <c r="J186" i="44"/>
  <c r="I186" i="44"/>
  <c r="H186" i="44"/>
  <c r="G186" i="44"/>
  <c r="M185" i="44"/>
  <c r="L185" i="44"/>
  <c r="K185" i="44"/>
  <c r="J185" i="44"/>
  <c r="I185" i="44"/>
  <c r="H185" i="44"/>
  <c r="G185" i="44"/>
  <c r="M184" i="44"/>
  <c r="L184" i="44"/>
  <c r="K184" i="44"/>
  <c r="J184" i="44"/>
  <c r="I184" i="44"/>
  <c r="H184" i="44"/>
  <c r="G184" i="44"/>
  <c r="M183" i="44"/>
  <c r="L183" i="44"/>
  <c r="K183" i="44"/>
  <c r="J183" i="44"/>
  <c r="I183" i="44"/>
  <c r="H183" i="44"/>
  <c r="G183" i="44"/>
  <c r="M182" i="44"/>
  <c r="L182" i="44"/>
  <c r="K182" i="44"/>
  <c r="J182" i="44"/>
  <c r="I182" i="44"/>
  <c r="H182" i="44"/>
  <c r="G182" i="44"/>
  <c r="M181" i="44"/>
  <c r="L181" i="44"/>
  <c r="K181" i="44"/>
  <c r="J181" i="44"/>
  <c r="I181" i="44"/>
  <c r="H181" i="44"/>
  <c r="G181" i="44"/>
  <c r="M180" i="44"/>
  <c r="L180" i="44"/>
  <c r="K180" i="44"/>
  <c r="J180" i="44"/>
  <c r="I180" i="44"/>
  <c r="H180" i="44"/>
  <c r="G180" i="44"/>
  <c r="M179" i="44"/>
  <c r="L179" i="44"/>
  <c r="K179" i="44"/>
  <c r="J179" i="44"/>
  <c r="I179" i="44"/>
  <c r="H179" i="44"/>
  <c r="G179" i="44"/>
  <c r="M178" i="44"/>
  <c r="L178" i="44"/>
  <c r="K178" i="44"/>
  <c r="J178" i="44"/>
  <c r="I178" i="44"/>
  <c r="H178" i="44"/>
  <c r="G178" i="44"/>
  <c r="M177" i="44"/>
  <c r="L177" i="44"/>
  <c r="K177" i="44"/>
  <c r="J177" i="44"/>
  <c r="I177" i="44"/>
  <c r="H177" i="44"/>
  <c r="G177" i="44"/>
  <c r="M176" i="44"/>
  <c r="L176" i="44"/>
  <c r="K176" i="44"/>
  <c r="J176" i="44"/>
  <c r="I176" i="44"/>
  <c r="H176" i="44"/>
  <c r="G176" i="44"/>
  <c r="M175" i="44"/>
  <c r="L175" i="44"/>
  <c r="K175" i="44"/>
  <c r="J175" i="44"/>
  <c r="I175" i="44"/>
  <c r="H175" i="44"/>
  <c r="G175" i="44"/>
  <c r="M174" i="44"/>
  <c r="L174" i="44"/>
  <c r="K174" i="44"/>
  <c r="J174" i="44"/>
  <c r="I174" i="44"/>
  <c r="H174" i="44"/>
  <c r="G174" i="44"/>
  <c r="M173" i="44"/>
  <c r="L173" i="44"/>
  <c r="K173" i="44"/>
  <c r="J173" i="44"/>
  <c r="I173" i="44"/>
  <c r="H173" i="44"/>
  <c r="G173" i="44"/>
  <c r="M172" i="44"/>
  <c r="L172" i="44"/>
  <c r="K172" i="44"/>
  <c r="J172" i="44"/>
  <c r="I172" i="44"/>
  <c r="H172" i="44"/>
  <c r="G172" i="44"/>
  <c r="M171" i="44"/>
  <c r="L171" i="44"/>
  <c r="K171" i="44"/>
  <c r="J171" i="44"/>
  <c r="I171" i="44"/>
  <c r="H171" i="44"/>
  <c r="G171" i="44"/>
  <c r="M170" i="44"/>
  <c r="L170" i="44"/>
  <c r="K170" i="44"/>
  <c r="J170" i="44"/>
  <c r="I170" i="44"/>
  <c r="H170" i="44"/>
  <c r="G170" i="44"/>
  <c r="M169" i="44"/>
  <c r="L169" i="44"/>
  <c r="K169" i="44"/>
  <c r="J169" i="44"/>
  <c r="I169" i="44"/>
  <c r="H169" i="44"/>
  <c r="G169" i="44"/>
  <c r="M168" i="44"/>
  <c r="L168" i="44"/>
  <c r="K168" i="44"/>
  <c r="J168" i="44"/>
  <c r="I168" i="44"/>
  <c r="H168" i="44"/>
  <c r="G168" i="44"/>
  <c r="M167" i="44"/>
  <c r="L167" i="44"/>
  <c r="K167" i="44"/>
  <c r="J167" i="44"/>
  <c r="I167" i="44"/>
  <c r="H167" i="44"/>
  <c r="G167" i="44"/>
  <c r="M166" i="44"/>
  <c r="L166" i="44"/>
  <c r="K166" i="44"/>
  <c r="J166" i="44"/>
  <c r="I166" i="44"/>
  <c r="H166" i="44"/>
  <c r="G166" i="44"/>
  <c r="M165" i="44"/>
  <c r="L165" i="44"/>
  <c r="K165" i="44"/>
  <c r="J165" i="44"/>
  <c r="I165" i="44"/>
  <c r="H165" i="44"/>
  <c r="G165" i="44"/>
  <c r="M164" i="44"/>
  <c r="L164" i="44"/>
  <c r="K164" i="44"/>
  <c r="J164" i="44"/>
  <c r="I164" i="44"/>
  <c r="H164" i="44"/>
  <c r="G164" i="44"/>
  <c r="M163" i="44"/>
  <c r="L163" i="44"/>
  <c r="K163" i="44"/>
  <c r="J163" i="44"/>
  <c r="I163" i="44"/>
  <c r="H163" i="44"/>
  <c r="G163" i="44"/>
  <c r="M162" i="44"/>
  <c r="L162" i="44"/>
  <c r="K162" i="44"/>
  <c r="J162" i="44"/>
  <c r="I162" i="44"/>
  <c r="H162" i="44"/>
  <c r="G162" i="44"/>
  <c r="M161" i="44"/>
  <c r="L161" i="44"/>
  <c r="K161" i="44"/>
  <c r="J161" i="44"/>
  <c r="I161" i="44"/>
  <c r="H161" i="44"/>
  <c r="G161" i="44"/>
  <c r="M160" i="44"/>
  <c r="L160" i="44"/>
  <c r="K160" i="44"/>
  <c r="J160" i="44"/>
  <c r="I160" i="44"/>
  <c r="H160" i="44"/>
  <c r="G160" i="44"/>
  <c r="M159" i="44"/>
  <c r="L159" i="44"/>
  <c r="K159" i="44"/>
  <c r="J159" i="44"/>
  <c r="I159" i="44"/>
  <c r="H159" i="44"/>
  <c r="G159" i="44"/>
  <c r="M158" i="44"/>
  <c r="L158" i="44"/>
  <c r="K158" i="44"/>
  <c r="J158" i="44"/>
  <c r="I158" i="44"/>
  <c r="H158" i="44"/>
  <c r="G158" i="44"/>
  <c r="M157" i="44"/>
  <c r="L157" i="44"/>
  <c r="K157" i="44"/>
  <c r="J157" i="44"/>
  <c r="I157" i="44"/>
  <c r="H157" i="44"/>
  <c r="G157" i="44"/>
  <c r="M156" i="44"/>
  <c r="L156" i="44"/>
  <c r="K156" i="44"/>
  <c r="J156" i="44"/>
  <c r="I156" i="44"/>
  <c r="H156" i="44"/>
  <c r="G156" i="44"/>
  <c r="M155" i="44"/>
  <c r="L155" i="44"/>
  <c r="K155" i="44"/>
  <c r="J155" i="44"/>
  <c r="I155" i="44"/>
  <c r="H155" i="44"/>
  <c r="G155" i="44"/>
  <c r="M154" i="44"/>
  <c r="L154" i="44"/>
  <c r="K154" i="44"/>
  <c r="J154" i="44"/>
  <c r="I154" i="44"/>
  <c r="H154" i="44"/>
  <c r="G154" i="44"/>
  <c r="M153" i="44"/>
  <c r="L153" i="44"/>
  <c r="K153" i="44"/>
  <c r="J153" i="44"/>
  <c r="I153" i="44"/>
  <c r="H153" i="44"/>
  <c r="G153" i="44"/>
  <c r="M152" i="44"/>
  <c r="L152" i="44"/>
  <c r="K152" i="44"/>
  <c r="J152" i="44"/>
  <c r="I152" i="44"/>
  <c r="H152" i="44"/>
  <c r="G152" i="44"/>
  <c r="M151" i="44"/>
  <c r="L151" i="44"/>
  <c r="K151" i="44"/>
  <c r="J151" i="44"/>
  <c r="I151" i="44"/>
  <c r="H151" i="44"/>
  <c r="G151" i="44"/>
  <c r="M150" i="44"/>
  <c r="L150" i="44"/>
  <c r="K150" i="44"/>
  <c r="J150" i="44"/>
  <c r="I150" i="44"/>
  <c r="H150" i="44"/>
  <c r="G150" i="44"/>
  <c r="M149" i="44"/>
  <c r="L149" i="44"/>
  <c r="K149" i="44"/>
  <c r="J149" i="44"/>
  <c r="I149" i="44"/>
  <c r="H149" i="44"/>
  <c r="G149" i="44"/>
  <c r="M148" i="44"/>
  <c r="L148" i="44"/>
  <c r="K148" i="44"/>
  <c r="J148" i="44"/>
  <c r="I148" i="44"/>
  <c r="H148" i="44"/>
  <c r="G148" i="44"/>
  <c r="M147" i="44"/>
  <c r="L147" i="44"/>
  <c r="K147" i="44"/>
  <c r="J147" i="44"/>
  <c r="I147" i="44"/>
  <c r="H147" i="44"/>
  <c r="G147" i="44"/>
  <c r="M146" i="44"/>
  <c r="L146" i="44"/>
  <c r="K146" i="44"/>
  <c r="J146" i="44"/>
  <c r="I146" i="44"/>
  <c r="H146" i="44"/>
  <c r="G146" i="44"/>
  <c r="M145" i="44"/>
  <c r="L145" i="44"/>
  <c r="K145" i="44"/>
  <c r="J145" i="44"/>
  <c r="I145" i="44"/>
  <c r="H145" i="44"/>
  <c r="G145" i="44"/>
  <c r="M144" i="44"/>
  <c r="L144" i="44"/>
  <c r="K144" i="44"/>
  <c r="J144" i="44"/>
  <c r="I144" i="44"/>
  <c r="H144" i="44"/>
  <c r="G144" i="44"/>
  <c r="M143" i="44"/>
  <c r="L143" i="44"/>
  <c r="K143" i="44"/>
  <c r="J143" i="44"/>
  <c r="I143" i="44"/>
  <c r="H143" i="44"/>
  <c r="G143" i="44"/>
  <c r="M142" i="44"/>
  <c r="L142" i="44"/>
  <c r="K142" i="44"/>
  <c r="J142" i="44"/>
  <c r="I142" i="44"/>
  <c r="H142" i="44"/>
  <c r="G142" i="44"/>
  <c r="M141" i="44"/>
  <c r="L141" i="44"/>
  <c r="K141" i="44"/>
  <c r="J141" i="44"/>
  <c r="I141" i="44"/>
  <c r="H141" i="44"/>
  <c r="G141" i="44"/>
  <c r="M140" i="44"/>
  <c r="L140" i="44"/>
  <c r="K140" i="44"/>
  <c r="J140" i="44"/>
  <c r="I140" i="44"/>
  <c r="H140" i="44"/>
  <c r="G140" i="44"/>
  <c r="M139" i="44"/>
  <c r="L139" i="44"/>
  <c r="K139" i="44"/>
  <c r="J139" i="44"/>
  <c r="I139" i="44"/>
  <c r="H139" i="44"/>
  <c r="G139" i="44"/>
  <c r="M138" i="44"/>
  <c r="L138" i="44"/>
  <c r="K138" i="44"/>
  <c r="J138" i="44"/>
  <c r="I138" i="44"/>
  <c r="H138" i="44"/>
  <c r="G138" i="44"/>
  <c r="M137" i="44"/>
  <c r="L137" i="44"/>
  <c r="K137" i="44"/>
  <c r="J137" i="44"/>
  <c r="I137" i="44"/>
  <c r="H137" i="44"/>
  <c r="G137" i="44"/>
  <c r="M136" i="44"/>
  <c r="L136" i="44"/>
  <c r="K136" i="44"/>
  <c r="J136" i="44"/>
  <c r="I136" i="44"/>
  <c r="H136" i="44"/>
  <c r="G136" i="44"/>
  <c r="M135" i="44"/>
  <c r="L135" i="44"/>
  <c r="K135" i="44"/>
  <c r="J135" i="44"/>
  <c r="I135" i="44"/>
  <c r="H135" i="44"/>
  <c r="G135" i="44"/>
  <c r="M134" i="44"/>
  <c r="L134" i="44"/>
  <c r="K134" i="44"/>
  <c r="J134" i="44"/>
  <c r="I134" i="44"/>
  <c r="H134" i="44"/>
  <c r="G134" i="44"/>
  <c r="M133" i="44"/>
  <c r="L133" i="44"/>
  <c r="K133" i="44"/>
  <c r="J133" i="44"/>
  <c r="I133" i="44"/>
  <c r="H133" i="44"/>
  <c r="G133" i="44"/>
  <c r="M132" i="44"/>
  <c r="L132" i="44"/>
  <c r="K132" i="44"/>
  <c r="J132" i="44"/>
  <c r="I132" i="44"/>
  <c r="H132" i="44"/>
  <c r="G132" i="44"/>
  <c r="M131" i="44"/>
  <c r="L131" i="44"/>
  <c r="K131" i="44"/>
  <c r="J131" i="44"/>
  <c r="I131" i="44"/>
  <c r="H131" i="44"/>
  <c r="G131" i="44"/>
  <c r="M130" i="44"/>
  <c r="L130" i="44"/>
  <c r="K130" i="44"/>
  <c r="J130" i="44"/>
  <c r="I130" i="44"/>
  <c r="H130" i="44"/>
  <c r="G130" i="44"/>
  <c r="M129" i="44"/>
  <c r="L129" i="44"/>
  <c r="K129" i="44"/>
  <c r="J129" i="44"/>
  <c r="I129" i="44"/>
  <c r="H129" i="44"/>
  <c r="G129" i="44"/>
  <c r="M128" i="44"/>
  <c r="L128" i="44"/>
  <c r="K128" i="44"/>
  <c r="J128" i="44"/>
  <c r="I128" i="44"/>
  <c r="H128" i="44"/>
  <c r="G128" i="44"/>
  <c r="M127" i="44"/>
  <c r="L127" i="44"/>
  <c r="K127" i="44"/>
  <c r="J127" i="44"/>
  <c r="I127" i="44"/>
  <c r="H127" i="44"/>
  <c r="G127" i="44"/>
  <c r="M126" i="44"/>
  <c r="L126" i="44"/>
  <c r="K126" i="44"/>
  <c r="J126" i="44"/>
  <c r="I126" i="44"/>
  <c r="H126" i="44"/>
  <c r="G126" i="44"/>
  <c r="M125" i="44"/>
  <c r="L125" i="44"/>
  <c r="K125" i="44"/>
  <c r="J125" i="44"/>
  <c r="I125" i="44"/>
  <c r="H125" i="44"/>
  <c r="G125" i="44"/>
  <c r="M124" i="44"/>
  <c r="L124" i="44"/>
  <c r="K124" i="44"/>
  <c r="J124" i="44"/>
  <c r="I124" i="44"/>
  <c r="H124" i="44"/>
  <c r="G124" i="44"/>
  <c r="M123" i="44"/>
  <c r="L123" i="44"/>
  <c r="K123" i="44"/>
  <c r="J123" i="44"/>
  <c r="I123" i="44"/>
  <c r="H123" i="44"/>
  <c r="G123" i="44"/>
  <c r="M122" i="44"/>
  <c r="L122" i="44"/>
  <c r="K122" i="44"/>
  <c r="J122" i="44"/>
  <c r="I122" i="44"/>
  <c r="H122" i="44"/>
  <c r="G122" i="44"/>
  <c r="M121" i="44"/>
  <c r="L121" i="44"/>
  <c r="K121" i="44"/>
  <c r="J121" i="44"/>
  <c r="I121" i="44"/>
  <c r="H121" i="44"/>
  <c r="G121" i="44"/>
  <c r="M120" i="44"/>
  <c r="L120" i="44"/>
  <c r="K120" i="44"/>
  <c r="J120" i="44"/>
  <c r="I120" i="44"/>
  <c r="H120" i="44"/>
  <c r="G120" i="44"/>
  <c r="M119" i="44"/>
  <c r="L119" i="44"/>
  <c r="K119" i="44"/>
  <c r="J119" i="44"/>
  <c r="I119" i="44"/>
  <c r="H119" i="44"/>
  <c r="G119" i="44"/>
  <c r="M118" i="44"/>
  <c r="L118" i="44"/>
  <c r="K118" i="44"/>
  <c r="J118" i="44"/>
  <c r="I118" i="44"/>
  <c r="H118" i="44"/>
  <c r="G118" i="44"/>
  <c r="M117" i="44"/>
  <c r="L117" i="44"/>
  <c r="K117" i="44"/>
  <c r="J117" i="44"/>
  <c r="I117" i="44"/>
  <c r="H117" i="44"/>
  <c r="G117" i="44"/>
  <c r="M116" i="44"/>
  <c r="L116" i="44"/>
  <c r="K116" i="44"/>
  <c r="J116" i="44"/>
  <c r="I116" i="44"/>
  <c r="H116" i="44"/>
  <c r="G116" i="44"/>
  <c r="M115" i="44"/>
  <c r="L115" i="44"/>
  <c r="K115" i="44"/>
  <c r="J115" i="44"/>
  <c r="I115" i="44"/>
  <c r="H115" i="44"/>
  <c r="G115" i="44"/>
  <c r="M114" i="44"/>
  <c r="L114" i="44"/>
  <c r="K114" i="44"/>
  <c r="J114" i="44"/>
  <c r="I114" i="44"/>
  <c r="H114" i="44"/>
  <c r="G114" i="44"/>
  <c r="M113" i="44"/>
  <c r="L113" i="44"/>
  <c r="K113" i="44"/>
  <c r="J113" i="44"/>
  <c r="I113" i="44"/>
  <c r="H113" i="44"/>
  <c r="G113" i="44"/>
  <c r="M112" i="44"/>
  <c r="L112" i="44"/>
  <c r="K112" i="44"/>
  <c r="J112" i="44"/>
  <c r="I112" i="44"/>
  <c r="H112" i="44"/>
  <c r="G112" i="44"/>
  <c r="M111" i="44"/>
  <c r="L111" i="44"/>
  <c r="K111" i="44"/>
  <c r="J111" i="44"/>
  <c r="I111" i="44"/>
  <c r="H111" i="44"/>
  <c r="G111" i="44"/>
  <c r="M110" i="44"/>
  <c r="L110" i="44"/>
  <c r="K110" i="44"/>
  <c r="J110" i="44"/>
  <c r="I110" i="44"/>
  <c r="H110" i="44"/>
  <c r="G110" i="44"/>
  <c r="M109" i="44"/>
  <c r="L109" i="44"/>
  <c r="K109" i="44"/>
  <c r="J109" i="44"/>
  <c r="I109" i="44"/>
  <c r="H109" i="44"/>
  <c r="G109" i="44"/>
  <c r="M108" i="44"/>
  <c r="L108" i="44"/>
  <c r="K108" i="44"/>
  <c r="J108" i="44"/>
  <c r="I108" i="44"/>
  <c r="H108" i="44"/>
  <c r="G108" i="44"/>
  <c r="M107" i="44"/>
  <c r="L107" i="44"/>
  <c r="K107" i="44"/>
  <c r="J107" i="44"/>
  <c r="I107" i="44"/>
  <c r="H107" i="44"/>
  <c r="G107" i="44"/>
  <c r="M106" i="44"/>
  <c r="L106" i="44"/>
  <c r="K106" i="44"/>
  <c r="J106" i="44"/>
  <c r="I106" i="44"/>
  <c r="H106" i="44"/>
  <c r="G106" i="44"/>
  <c r="M105" i="44"/>
  <c r="L105" i="44"/>
  <c r="K105" i="44"/>
  <c r="J105" i="44"/>
  <c r="I105" i="44"/>
  <c r="H105" i="44"/>
  <c r="G105" i="44"/>
  <c r="M104" i="44"/>
  <c r="L104" i="44"/>
  <c r="K104" i="44"/>
  <c r="J104" i="44"/>
  <c r="I104" i="44"/>
  <c r="H104" i="44"/>
  <c r="G104" i="44"/>
  <c r="M103" i="44"/>
  <c r="L103" i="44"/>
  <c r="K103" i="44"/>
  <c r="J103" i="44"/>
  <c r="I103" i="44"/>
  <c r="H103" i="44"/>
  <c r="G103" i="44"/>
  <c r="M102" i="44"/>
  <c r="L102" i="44"/>
  <c r="K102" i="44"/>
  <c r="J102" i="44"/>
  <c r="I102" i="44"/>
  <c r="H102" i="44"/>
  <c r="G102" i="44"/>
  <c r="M101" i="44"/>
  <c r="L101" i="44"/>
  <c r="K101" i="44"/>
  <c r="J101" i="44"/>
  <c r="I101" i="44"/>
  <c r="H101" i="44"/>
  <c r="G101" i="44"/>
  <c r="M100" i="44"/>
  <c r="L100" i="44"/>
  <c r="K100" i="44"/>
  <c r="J100" i="44"/>
  <c r="I100" i="44"/>
  <c r="H100" i="44"/>
  <c r="G100" i="44"/>
  <c r="M99" i="44"/>
  <c r="L99" i="44"/>
  <c r="K99" i="44"/>
  <c r="J99" i="44"/>
  <c r="I99" i="44"/>
  <c r="H99" i="44"/>
  <c r="G99" i="44"/>
  <c r="M98" i="44"/>
  <c r="L98" i="44"/>
  <c r="K98" i="44"/>
  <c r="J98" i="44"/>
  <c r="I98" i="44"/>
  <c r="H98" i="44"/>
  <c r="G98" i="44"/>
  <c r="M97" i="44"/>
  <c r="L97" i="44"/>
  <c r="K97" i="44"/>
  <c r="J97" i="44"/>
  <c r="I97" i="44"/>
  <c r="H97" i="44"/>
  <c r="G97" i="44"/>
  <c r="M96" i="44"/>
  <c r="L96" i="44"/>
  <c r="K96" i="44"/>
  <c r="J96" i="44"/>
  <c r="I96" i="44"/>
  <c r="H96" i="44"/>
  <c r="G96" i="44"/>
  <c r="M95" i="44"/>
  <c r="L95" i="44"/>
  <c r="K95" i="44"/>
  <c r="J95" i="44"/>
  <c r="I95" i="44"/>
  <c r="H95" i="44"/>
  <c r="G95" i="44"/>
  <c r="M94" i="44"/>
  <c r="L94" i="44"/>
  <c r="K94" i="44"/>
  <c r="J94" i="44"/>
  <c r="I94" i="44"/>
  <c r="H94" i="44"/>
  <c r="G94" i="44"/>
  <c r="M93" i="44"/>
  <c r="L93" i="44"/>
  <c r="K93" i="44"/>
  <c r="J93" i="44"/>
  <c r="I93" i="44"/>
  <c r="H93" i="44"/>
  <c r="G93" i="44"/>
  <c r="M92" i="44"/>
  <c r="L92" i="44"/>
  <c r="K92" i="44"/>
  <c r="J92" i="44"/>
  <c r="I92" i="44"/>
  <c r="H92" i="44"/>
  <c r="G92" i="44"/>
  <c r="M91" i="44"/>
  <c r="L91" i="44"/>
  <c r="K91" i="44"/>
  <c r="J91" i="44"/>
  <c r="I91" i="44"/>
  <c r="H91" i="44"/>
  <c r="G91" i="44"/>
  <c r="M90" i="44"/>
  <c r="L90" i="44"/>
  <c r="K90" i="44"/>
  <c r="J90" i="44"/>
  <c r="I90" i="44"/>
  <c r="H90" i="44"/>
  <c r="G90" i="44"/>
  <c r="M89" i="44"/>
  <c r="L89" i="44"/>
  <c r="K89" i="44"/>
  <c r="J89" i="44"/>
  <c r="I89" i="44"/>
  <c r="H89" i="44"/>
  <c r="G89" i="44"/>
  <c r="M88" i="44"/>
  <c r="L88" i="44"/>
  <c r="K88" i="44"/>
  <c r="J88" i="44"/>
  <c r="I88" i="44"/>
  <c r="H88" i="44"/>
  <c r="G88" i="44"/>
  <c r="M87" i="44"/>
  <c r="L87" i="44"/>
  <c r="K87" i="44"/>
  <c r="J87" i="44"/>
  <c r="I87" i="44"/>
  <c r="H87" i="44"/>
  <c r="G87" i="44"/>
  <c r="M86" i="44"/>
  <c r="L86" i="44"/>
  <c r="K86" i="44"/>
  <c r="J86" i="44"/>
  <c r="I86" i="44"/>
  <c r="H86" i="44"/>
  <c r="G86" i="44"/>
  <c r="M85" i="44"/>
  <c r="L85" i="44"/>
  <c r="K85" i="44"/>
  <c r="J85" i="44"/>
  <c r="I85" i="44"/>
  <c r="H85" i="44"/>
  <c r="G85" i="44"/>
  <c r="M84" i="44"/>
  <c r="L84" i="44"/>
  <c r="K84" i="44"/>
  <c r="J84" i="44"/>
  <c r="I84" i="44"/>
  <c r="H84" i="44"/>
  <c r="G84" i="44"/>
  <c r="M83" i="44"/>
  <c r="L83" i="44"/>
  <c r="K83" i="44"/>
  <c r="J83" i="44"/>
  <c r="I83" i="44"/>
  <c r="H83" i="44"/>
  <c r="G83" i="44"/>
  <c r="M82" i="44"/>
  <c r="L82" i="44"/>
  <c r="K82" i="44"/>
  <c r="J82" i="44"/>
  <c r="I82" i="44"/>
  <c r="H82" i="44"/>
  <c r="G82" i="44"/>
  <c r="M81" i="44"/>
  <c r="L81" i="44"/>
  <c r="K81" i="44"/>
  <c r="J81" i="44"/>
  <c r="I81" i="44"/>
  <c r="H81" i="44"/>
  <c r="G81" i="44"/>
  <c r="M80" i="44"/>
  <c r="L80" i="44"/>
  <c r="K80" i="44"/>
  <c r="J80" i="44"/>
  <c r="I80" i="44"/>
  <c r="H80" i="44"/>
  <c r="G80" i="44"/>
  <c r="M79" i="44"/>
  <c r="L79" i="44"/>
  <c r="K79" i="44"/>
  <c r="J79" i="44"/>
  <c r="I79" i="44"/>
  <c r="H79" i="44"/>
  <c r="G79" i="44"/>
  <c r="M78" i="44"/>
  <c r="L78" i="44"/>
  <c r="K78" i="44"/>
  <c r="J78" i="44"/>
  <c r="I78" i="44"/>
  <c r="H78" i="44"/>
  <c r="G78" i="44"/>
  <c r="M77" i="44"/>
  <c r="L77" i="44"/>
  <c r="K77" i="44"/>
  <c r="J77" i="44"/>
  <c r="I77" i="44"/>
  <c r="H77" i="44"/>
  <c r="G77" i="44"/>
  <c r="M76" i="44"/>
  <c r="L76" i="44"/>
  <c r="K76" i="44"/>
  <c r="J76" i="44"/>
  <c r="I76" i="44"/>
  <c r="H76" i="44"/>
  <c r="G76" i="44"/>
  <c r="M75" i="44"/>
  <c r="L75" i="44"/>
  <c r="K75" i="44"/>
  <c r="J75" i="44"/>
  <c r="I75" i="44"/>
  <c r="H75" i="44"/>
  <c r="G75" i="44"/>
  <c r="M74" i="44"/>
  <c r="L74" i="44"/>
  <c r="K74" i="44"/>
  <c r="J74" i="44"/>
  <c r="I74" i="44"/>
  <c r="H74" i="44"/>
  <c r="G74" i="44"/>
  <c r="M73" i="44"/>
  <c r="L73" i="44"/>
  <c r="K73" i="44"/>
  <c r="J73" i="44"/>
  <c r="I73" i="44"/>
  <c r="H73" i="44"/>
  <c r="G73" i="44"/>
  <c r="M72" i="44"/>
  <c r="L72" i="44"/>
  <c r="K72" i="44"/>
  <c r="J72" i="44"/>
  <c r="I72" i="44"/>
  <c r="H72" i="44"/>
  <c r="G72" i="44"/>
  <c r="M71" i="44"/>
  <c r="L71" i="44"/>
  <c r="K71" i="44"/>
  <c r="J71" i="44"/>
  <c r="I71" i="44"/>
  <c r="H71" i="44"/>
  <c r="G71" i="44"/>
  <c r="M70" i="44"/>
  <c r="L70" i="44"/>
  <c r="K70" i="44"/>
  <c r="J70" i="44"/>
  <c r="I70" i="44"/>
  <c r="H70" i="44"/>
  <c r="G70" i="44"/>
  <c r="M69" i="44"/>
  <c r="L69" i="44"/>
  <c r="K69" i="44"/>
  <c r="J69" i="44"/>
  <c r="I69" i="44"/>
  <c r="H69" i="44"/>
  <c r="G69" i="44"/>
  <c r="M68" i="44"/>
  <c r="L68" i="44"/>
  <c r="K68" i="44"/>
  <c r="J68" i="44"/>
  <c r="I68" i="44"/>
  <c r="H68" i="44"/>
  <c r="G68" i="44"/>
  <c r="M67" i="44"/>
  <c r="L67" i="44"/>
  <c r="K67" i="44"/>
  <c r="J67" i="44"/>
  <c r="I67" i="44"/>
  <c r="H67" i="44"/>
  <c r="G67" i="44"/>
  <c r="M66" i="44"/>
  <c r="L66" i="44"/>
  <c r="K66" i="44"/>
  <c r="J66" i="44"/>
  <c r="I66" i="44"/>
  <c r="H66" i="44"/>
  <c r="G66" i="44"/>
  <c r="M65" i="44"/>
  <c r="L65" i="44"/>
  <c r="K65" i="44"/>
  <c r="J65" i="44"/>
  <c r="I65" i="44"/>
  <c r="H65" i="44"/>
  <c r="G65" i="44"/>
  <c r="M64" i="44"/>
  <c r="L64" i="44"/>
  <c r="K64" i="44"/>
  <c r="J64" i="44"/>
  <c r="I64" i="44"/>
  <c r="H64" i="44"/>
  <c r="G64" i="44"/>
  <c r="M63" i="44"/>
  <c r="L63" i="44"/>
  <c r="K63" i="44"/>
  <c r="J63" i="44"/>
  <c r="I63" i="44"/>
  <c r="H63" i="44"/>
  <c r="G63" i="44"/>
  <c r="M62" i="44"/>
  <c r="L62" i="44"/>
  <c r="K62" i="44"/>
  <c r="J62" i="44"/>
  <c r="I62" i="44"/>
  <c r="H62" i="44"/>
  <c r="G62" i="44"/>
  <c r="M61" i="44"/>
  <c r="L61" i="44"/>
  <c r="K61" i="44"/>
  <c r="J61" i="44"/>
  <c r="I61" i="44"/>
  <c r="H61" i="44"/>
  <c r="G61" i="44"/>
  <c r="M60" i="44"/>
  <c r="L60" i="44"/>
  <c r="K60" i="44"/>
  <c r="J60" i="44"/>
  <c r="I60" i="44"/>
  <c r="H60" i="44"/>
  <c r="G60" i="44"/>
  <c r="M59" i="44"/>
  <c r="L59" i="44"/>
  <c r="K59" i="44"/>
  <c r="J59" i="44"/>
  <c r="I59" i="44"/>
  <c r="H59" i="44"/>
  <c r="G59" i="44"/>
  <c r="M58" i="44"/>
  <c r="L58" i="44"/>
  <c r="K58" i="44"/>
  <c r="J58" i="44"/>
  <c r="I58" i="44"/>
  <c r="H58" i="44"/>
  <c r="G58" i="44"/>
  <c r="M57" i="44"/>
  <c r="L57" i="44"/>
  <c r="K57" i="44"/>
  <c r="J57" i="44"/>
  <c r="I57" i="44"/>
  <c r="H57" i="44"/>
  <c r="G57" i="44"/>
  <c r="M56" i="44"/>
  <c r="L56" i="44"/>
  <c r="K56" i="44"/>
  <c r="J56" i="44"/>
  <c r="I56" i="44"/>
  <c r="H56" i="44"/>
  <c r="G56" i="44"/>
  <c r="M55" i="44"/>
  <c r="L55" i="44"/>
  <c r="K55" i="44"/>
  <c r="J55" i="44"/>
  <c r="I55" i="44"/>
  <c r="H55" i="44"/>
  <c r="G55" i="44"/>
  <c r="M54" i="44"/>
  <c r="L54" i="44"/>
  <c r="K54" i="44"/>
  <c r="J54" i="44"/>
  <c r="I54" i="44"/>
  <c r="H54" i="44"/>
  <c r="G54" i="44"/>
  <c r="M53" i="44"/>
  <c r="L53" i="44"/>
  <c r="K53" i="44"/>
  <c r="J53" i="44"/>
  <c r="I53" i="44"/>
  <c r="H53" i="44"/>
  <c r="G53" i="44"/>
  <c r="M52" i="44"/>
  <c r="L52" i="44"/>
  <c r="K52" i="44"/>
  <c r="J52" i="44"/>
  <c r="I52" i="44"/>
  <c r="H52" i="44"/>
  <c r="G52" i="44"/>
  <c r="M51" i="44"/>
  <c r="L51" i="44"/>
  <c r="K51" i="44"/>
  <c r="J51" i="44"/>
  <c r="I51" i="44"/>
  <c r="H51" i="44"/>
  <c r="G51" i="44"/>
  <c r="M50" i="44"/>
  <c r="L50" i="44"/>
  <c r="K50" i="44"/>
  <c r="J50" i="44"/>
  <c r="I50" i="44"/>
  <c r="H50" i="44"/>
  <c r="G50" i="44"/>
  <c r="M49" i="44"/>
  <c r="L49" i="44"/>
  <c r="K49" i="44"/>
  <c r="J49" i="44"/>
  <c r="I49" i="44"/>
  <c r="H49" i="44"/>
  <c r="G49" i="44"/>
  <c r="M48" i="44"/>
  <c r="L48" i="44"/>
  <c r="K48" i="44"/>
  <c r="J48" i="44"/>
  <c r="I48" i="44"/>
  <c r="H48" i="44"/>
  <c r="G48" i="44"/>
  <c r="M47" i="44"/>
  <c r="L47" i="44"/>
  <c r="K47" i="44"/>
  <c r="J47" i="44"/>
  <c r="I47" i="44"/>
  <c r="H47" i="44"/>
  <c r="G47" i="44"/>
  <c r="M46" i="44"/>
  <c r="L46" i="44"/>
  <c r="K46" i="44"/>
  <c r="J46" i="44"/>
  <c r="I46" i="44"/>
  <c r="H46" i="44"/>
  <c r="G46" i="44"/>
  <c r="M45" i="44"/>
  <c r="L45" i="44"/>
  <c r="K45" i="44"/>
  <c r="J45" i="44"/>
  <c r="I45" i="44"/>
  <c r="H45" i="44"/>
  <c r="G45" i="44"/>
  <c r="M44" i="44"/>
  <c r="L44" i="44"/>
  <c r="K44" i="44"/>
  <c r="J44" i="44"/>
  <c r="I44" i="44"/>
  <c r="H44" i="44"/>
  <c r="G44" i="44"/>
  <c r="M43" i="44"/>
  <c r="L43" i="44"/>
  <c r="K43" i="44"/>
  <c r="J43" i="44"/>
  <c r="I43" i="44"/>
  <c r="H43" i="44"/>
  <c r="G43" i="44"/>
  <c r="M42" i="44"/>
  <c r="L42" i="44"/>
  <c r="K42" i="44"/>
  <c r="J42" i="44"/>
  <c r="I42" i="44"/>
  <c r="H42" i="44"/>
  <c r="G42" i="44"/>
  <c r="M41" i="44"/>
  <c r="L41" i="44"/>
  <c r="K41" i="44"/>
  <c r="J41" i="44"/>
  <c r="I41" i="44"/>
  <c r="H41" i="44"/>
  <c r="G41" i="44"/>
  <c r="M40" i="44"/>
  <c r="L40" i="44"/>
  <c r="K40" i="44"/>
  <c r="J40" i="44"/>
  <c r="I40" i="44"/>
  <c r="H40" i="44"/>
  <c r="G40" i="44"/>
  <c r="M39" i="44"/>
  <c r="L39" i="44"/>
  <c r="K39" i="44"/>
  <c r="J39" i="44"/>
  <c r="I39" i="44"/>
  <c r="H39" i="44"/>
  <c r="G39" i="44"/>
  <c r="M38" i="44"/>
  <c r="L38" i="44"/>
  <c r="K38" i="44"/>
  <c r="J38" i="44"/>
  <c r="I38" i="44"/>
  <c r="H38" i="44"/>
  <c r="G38" i="44"/>
  <c r="M37" i="44"/>
  <c r="L37" i="44"/>
  <c r="K37" i="44"/>
  <c r="J37" i="44"/>
  <c r="I37" i="44"/>
  <c r="H37" i="44"/>
  <c r="G37" i="44"/>
  <c r="M36" i="44"/>
  <c r="L36" i="44"/>
  <c r="K36" i="44"/>
  <c r="J36" i="44"/>
  <c r="I36" i="44"/>
  <c r="H36" i="44"/>
  <c r="G36" i="44"/>
  <c r="M35" i="44"/>
  <c r="L35" i="44"/>
  <c r="K35" i="44"/>
  <c r="J35" i="44"/>
  <c r="I35" i="44"/>
  <c r="H35" i="44"/>
  <c r="G35" i="44"/>
  <c r="M34" i="44"/>
  <c r="L34" i="44"/>
  <c r="K34" i="44"/>
  <c r="J34" i="44"/>
  <c r="I34" i="44"/>
  <c r="H34" i="44"/>
  <c r="G34" i="44"/>
  <c r="M33" i="44"/>
  <c r="L33" i="44"/>
  <c r="K33" i="44"/>
  <c r="J33" i="44"/>
  <c r="I33" i="44"/>
  <c r="H33" i="44"/>
  <c r="G33" i="44"/>
  <c r="M32" i="44"/>
  <c r="L32" i="44"/>
  <c r="K32" i="44"/>
  <c r="J32" i="44"/>
  <c r="I32" i="44"/>
  <c r="H32" i="44"/>
  <c r="G32" i="44"/>
  <c r="M31" i="44"/>
  <c r="L31" i="44"/>
  <c r="K31" i="44"/>
  <c r="J31" i="44"/>
  <c r="I31" i="44"/>
  <c r="H31" i="44"/>
  <c r="G31" i="44"/>
  <c r="M30" i="44"/>
  <c r="L30" i="44"/>
  <c r="K30" i="44"/>
  <c r="J30" i="44"/>
  <c r="I30" i="44"/>
  <c r="H30" i="44"/>
  <c r="G30" i="44"/>
  <c r="M29" i="44"/>
  <c r="L29" i="44"/>
  <c r="K29" i="44"/>
  <c r="J29" i="44"/>
  <c r="I29" i="44"/>
  <c r="H29" i="44"/>
  <c r="G29" i="44"/>
  <c r="H23" i="44"/>
  <c r="I23" i="44"/>
  <c r="G23" i="44"/>
  <c r="J23" i="44"/>
  <c r="K23" i="44"/>
  <c r="H24" i="44"/>
  <c r="I24" i="44"/>
  <c r="G24" i="44"/>
  <c r="J24" i="44"/>
  <c r="K24" i="44"/>
  <c r="H25" i="44"/>
  <c r="I25" i="44"/>
  <c r="G25" i="44"/>
  <c r="J25" i="44"/>
  <c r="H26" i="44"/>
  <c r="I26" i="44"/>
  <c r="G26" i="44"/>
  <c r="J26" i="44"/>
  <c r="H27" i="44"/>
  <c r="I27" i="44"/>
  <c r="G27" i="44"/>
  <c r="J27" i="44"/>
  <c r="H28" i="44"/>
  <c r="I28" i="44"/>
  <c r="G28" i="44"/>
  <c r="J28" i="44"/>
  <c r="K25" i="44"/>
  <c r="K26" i="44"/>
  <c r="K27" i="44"/>
  <c r="K28" i="44"/>
  <c r="H17" i="44"/>
  <c r="H18" i="44"/>
  <c r="L28" i="44"/>
  <c r="M28" i="44"/>
  <c r="L27" i="44"/>
  <c r="M27" i="44"/>
  <c r="L26" i="44"/>
  <c r="M26" i="44"/>
  <c r="L25" i="44"/>
  <c r="M25" i="44"/>
  <c r="L24" i="44"/>
  <c r="M24" i="44"/>
  <c r="L23" i="44"/>
  <c r="M23" i="44"/>
  <c r="G20" i="44"/>
  <c r="H19" i="44"/>
  <c r="E19" i="44"/>
  <c r="C19" i="44"/>
  <c r="E18" i="44"/>
  <c r="C18" i="44"/>
  <c r="E17" i="44"/>
  <c r="C17" i="44"/>
  <c r="H223" i="42"/>
  <c r="G223" i="42"/>
  <c r="F223" i="42"/>
  <c r="E223" i="42"/>
  <c r="H222" i="42"/>
  <c r="G222" i="42"/>
  <c r="F222" i="42"/>
  <c r="E222" i="42"/>
  <c r="H221" i="42"/>
  <c r="G221" i="42"/>
  <c r="F221" i="42"/>
  <c r="E221" i="42"/>
  <c r="H220" i="42"/>
  <c r="G220" i="42"/>
  <c r="F220" i="42"/>
  <c r="E220" i="42"/>
  <c r="H219" i="42"/>
  <c r="G219" i="42"/>
  <c r="F219" i="42"/>
  <c r="E219" i="42"/>
  <c r="H218" i="42"/>
  <c r="G218" i="42"/>
  <c r="F218" i="42"/>
  <c r="E218" i="42"/>
  <c r="H217" i="42"/>
  <c r="G217" i="42"/>
  <c r="F217" i="42"/>
  <c r="E217" i="42"/>
  <c r="H216" i="42"/>
  <c r="G216" i="42"/>
  <c r="F216" i="42"/>
  <c r="E216" i="42"/>
  <c r="H215" i="42"/>
  <c r="G215" i="42"/>
  <c r="F215" i="42"/>
  <c r="E215" i="42"/>
  <c r="H214" i="42"/>
  <c r="G214" i="42"/>
  <c r="F214" i="42"/>
  <c r="E214" i="42"/>
  <c r="H213" i="42"/>
  <c r="G213" i="42"/>
  <c r="F213" i="42"/>
  <c r="E213" i="42"/>
  <c r="H212" i="42"/>
  <c r="G212" i="42"/>
  <c r="F212" i="42"/>
  <c r="E212" i="42"/>
  <c r="H211" i="42"/>
  <c r="G211" i="42"/>
  <c r="F211" i="42"/>
  <c r="E211" i="42"/>
  <c r="H210" i="42"/>
  <c r="G210" i="42"/>
  <c r="F210" i="42"/>
  <c r="E210" i="42"/>
  <c r="H209" i="42"/>
  <c r="G209" i="42"/>
  <c r="F209" i="42"/>
  <c r="E209" i="42"/>
  <c r="H208" i="42"/>
  <c r="G208" i="42"/>
  <c r="F208" i="42"/>
  <c r="E208" i="42"/>
  <c r="H207" i="42"/>
  <c r="G207" i="42"/>
  <c r="F207" i="42"/>
  <c r="E207" i="42"/>
  <c r="H206" i="42"/>
  <c r="G206" i="42"/>
  <c r="F206" i="42"/>
  <c r="E206" i="42"/>
  <c r="H205" i="42"/>
  <c r="G205" i="42"/>
  <c r="F205" i="42"/>
  <c r="E205" i="42"/>
  <c r="H204" i="42"/>
  <c r="G204" i="42"/>
  <c r="F204" i="42"/>
  <c r="E204" i="42"/>
  <c r="H203" i="42"/>
  <c r="G203" i="42"/>
  <c r="F203" i="42"/>
  <c r="E203" i="42"/>
  <c r="H202" i="42"/>
  <c r="G202" i="42"/>
  <c r="F202" i="42"/>
  <c r="E202" i="42"/>
  <c r="H201" i="42"/>
  <c r="G201" i="42"/>
  <c r="F201" i="42"/>
  <c r="E201" i="42"/>
  <c r="H200" i="42"/>
  <c r="G200" i="42"/>
  <c r="F200" i="42"/>
  <c r="E200" i="42"/>
  <c r="H199" i="42"/>
  <c r="G199" i="42"/>
  <c r="F199" i="42"/>
  <c r="E199" i="42"/>
  <c r="H198" i="42"/>
  <c r="G198" i="42"/>
  <c r="F198" i="42"/>
  <c r="E198" i="42"/>
  <c r="H197" i="42"/>
  <c r="G197" i="42"/>
  <c r="F197" i="42"/>
  <c r="E197" i="42"/>
  <c r="H196" i="42"/>
  <c r="G196" i="42"/>
  <c r="F196" i="42"/>
  <c r="E196" i="42"/>
  <c r="H195" i="42"/>
  <c r="G195" i="42"/>
  <c r="F195" i="42"/>
  <c r="E195" i="42"/>
  <c r="H194" i="42"/>
  <c r="G194" i="42"/>
  <c r="F194" i="42"/>
  <c r="E194" i="42"/>
  <c r="H193" i="42"/>
  <c r="G193" i="42"/>
  <c r="F193" i="42"/>
  <c r="E193" i="42"/>
  <c r="H192" i="42"/>
  <c r="G192" i="42"/>
  <c r="F192" i="42"/>
  <c r="E192" i="42"/>
  <c r="H191" i="42"/>
  <c r="G191" i="42"/>
  <c r="F191" i="42"/>
  <c r="E191" i="42"/>
  <c r="H190" i="42"/>
  <c r="G190" i="42"/>
  <c r="F190" i="42"/>
  <c r="E190" i="42"/>
  <c r="H189" i="42"/>
  <c r="G189" i="42"/>
  <c r="F189" i="42"/>
  <c r="E189" i="42"/>
  <c r="H188" i="42"/>
  <c r="G188" i="42"/>
  <c r="F188" i="42"/>
  <c r="E188" i="42"/>
  <c r="H187" i="42"/>
  <c r="G187" i="42"/>
  <c r="F187" i="42"/>
  <c r="E187" i="42"/>
  <c r="H186" i="42"/>
  <c r="G186" i="42"/>
  <c r="F186" i="42"/>
  <c r="E186" i="42"/>
  <c r="H185" i="42"/>
  <c r="G185" i="42"/>
  <c r="F185" i="42"/>
  <c r="E185" i="42"/>
  <c r="H184" i="42"/>
  <c r="G184" i="42"/>
  <c r="F184" i="42"/>
  <c r="E184" i="42"/>
  <c r="H183" i="42"/>
  <c r="G183" i="42"/>
  <c r="F183" i="42"/>
  <c r="E183" i="42"/>
  <c r="H182" i="42"/>
  <c r="G182" i="42"/>
  <c r="F182" i="42"/>
  <c r="E182" i="42"/>
  <c r="H181" i="42"/>
  <c r="G181" i="42"/>
  <c r="F181" i="42"/>
  <c r="E181" i="42"/>
  <c r="H180" i="42"/>
  <c r="G180" i="42"/>
  <c r="F180" i="42"/>
  <c r="E180" i="42"/>
  <c r="H179" i="42"/>
  <c r="G179" i="42"/>
  <c r="F179" i="42"/>
  <c r="E179" i="42"/>
  <c r="H178" i="42"/>
  <c r="G178" i="42"/>
  <c r="F178" i="42"/>
  <c r="E178" i="42"/>
  <c r="H177" i="42"/>
  <c r="G177" i="42"/>
  <c r="F177" i="42"/>
  <c r="E177" i="42"/>
  <c r="H176" i="42"/>
  <c r="G176" i="42"/>
  <c r="F176" i="42"/>
  <c r="E176" i="42"/>
  <c r="H175" i="42"/>
  <c r="G175" i="42"/>
  <c r="F175" i="42"/>
  <c r="E175" i="42"/>
  <c r="H174" i="42"/>
  <c r="G174" i="42"/>
  <c r="F174" i="42"/>
  <c r="E174" i="42"/>
  <c r="H173" i="42"/>
  <c r="G173" i="42"/>
  <c r="F173" i="42"/>
  <c r="E173" i="42"/>
  <c r="H172" i="42"/>
  <c r="G172" i="42"/>
  <c r="F172" i="42"/>
  <c r="E172" i="42"/>
  <c r="H171" i="42"/>
  <c r="G171" i="42"/>
  <c r="F171" i="42"/>
  <c r="E171" i="42"/>
  <c r="H170" i="42"/>
  <c r="G170" i="42"/>
  <c r="F170" i="42"/>
  <c r="E170" i="42"/>
  <c r="H169" i="42"/>
  <c r="G169" i="42"/>
  <c r="F169" i="42"/>
  <c r="E169" i="42"/>
  <c r="H168" i="42"/>
  <c r="G168" i="42"/>
  <c r="F168" i="42"/>
  <c r="E168" i="42"/>
  <c r="H167" i="42"/>
  <c r="G167" i="42"/>
  <c r="F167" i="42"/>
  <c r="E167" i="42"/>
  <c r="H166" i="42"/>
  <c r="G166" i="42"/>
  <c r="F166" i="42"/>
  <c r="E166" i="42"/>
  <c r="H165" i="42"/>
  <c r="G165" i="42"/>
  <c r="F165" i="42"/>
  <c r="E165" i="42"/>
  <c r="H164" i="42"/>
  <c r="G164" i="42"/>
  <c r="F164" i="42"/>
  <c r="E164" i="42"/>
  <c r="H163" i="42"/>
  <c r="G163" i="42"/>
  <c r="F163" i="42"/>
  <c r="E163" i="42"/>
  <c r="H162" i="42"/>
  <c r="G162" i="42"/>
  <c r="F162" i="42"/>
  <c r="E162" i="42"/>
  <c r="H161" i="42"/>
  <c r="G161" i="42"/>
  <c r="F161" i="42"/>
  <c r="E161" i="42"/>
  <c r="H160" i="42"/>
  <c r="G160" i="42"/>
  <c r="F160" i="42"/>
  <c r="E160" i="42"/>
  <c r="H159" i="42"/>
  <c r="G159" i="42"/>
  <c r="F159" i="42"/>
  <c r="E159" i="42"/>
  <c r="H158" i="42"/>
  <c r="G158" i="42"/>
  <c r="F158" i="42"/>
  <c r="E158" i="42"/>
  <c r="H157" i="42"/>
  <c r="G157" i="42"/>
  <c r="F157" i="42"/>
  <c r="E157" i="42"/>
  <c r="H156" i="42"/>
  <c r="G156" i="42"/>
  <c r="F156" i="42"/>
  <c r="E156" i="42"/>
  <c r="H155" i="42"/>
  <c r="G155" i="42"/>
  <c r="F155" i="42"/>
  <c r="E155" i="42"/>
  <c r="H154" i="42"/>
  <c r="G154" i="42"/>
  <c r="F154" i="42"/>
  <c r="E154" i="42"/>
  <c r="H153" i="42"/>
  <c r="G153" i="42"/>
  <c r="F153" i="42"/>
  <c r="E153" i="42"/>
  <c r="H152" i="42"/>
  <c r="G152" i="42"/>
  <c r="F152" i="42"/>
  <c r="E152" i="42"/>
  <c r="H151" i="42"/>
  <c r="G151" i="42"/>
  <c r="F151" i="42"/>
  <c r="E151" i="42"/>
  <c r="H150" i="42"/>
  <c r="G150" i="42"/>
  <c r="F150" i="42"/>
  <c r="E150" i="42"/>
  <c r="H149" i="42"/>
  <c r="G149" i="42"/>
  <c r="F149" i="42"/>
  <c r="E149" i="42"/>
  <c r="H148" i="42"/>
  <c r="G148" i="42"/>
  <c r="F148" i="42"/>
  <c r="E148" i="42"/>
  <c r="H147" i="42"/>
  <c r="G147" i="42"/>
  <c r="F147" i="42"/>
  <c r="E147" i="42"/>
  <c r="H146" i="42"/>
  <c r="G146" i="42"/>
  <c r="F146" i="42"/>
  <c r="E146" i="42"/>
  <c r="H145" i="42"/>
  <c r="G145" i="42"/>
  <c r="F145" i="42"/>
  <c r="E145" i="42"/>
  <c r="H144" i="42"/>
  <c r="G144" i="42"/>
  <c r="F144" i="42"/>
  <c r="E144" i="42"/>
  <c r="H143" i="42"/>
  <c r="G143" i="42"/>
  <c r="F143" i="42"/>
  <c r="E143" i="42"/>
  <c r="H142" i="42"/>
  <c r="G142" i="42"/>
  <c r="F142" i="42"/>
  <c r="E142" i="42"/>
  <c r="H141" i="42"/>
  <c r="G141" i="42"/>
  <c r="F141" i="42"/>
  <c r="E141" i="42"/>
  <c r="H140" i="42"/>
  <c r="G140" i="42"/>
  <c r="F140" i="42"/>
  <c r="E140" i="42"/>
  <c r="H139" i="42"/>
  <c r="G139" i="42"/>
  <c r="F139" i="42"/>
  <c r="E139" i="42"/>
  <c r="H138" i="42"/>
  <c r="G138" i="42"/>
  <c r="F138" i="42"/>
  <c r="E138" i="42"/>
  <c r="H137" i="42"/>
  <c r="G137" i="42"/>
  <c r="F137" i="42"/>
  <c r="E137" i="42"/>
  <c r="H136" i="42"/>
  <c r="G136" i="42"/>
  <c r="F136" i="42"/>
  <c r="E136" i="42"/>
  <c r="H135" i="42"/>
  <c r="G135" i="42"/>
  <c r="F135" i="42"/>
  <c r="E135" i="42"/>
  <c r="H134" i="42"/>
  <c r="G134" i="42"/>
  <c r="F134" i="42"/>
  <c r="E134" i="42"/>
  <c r="H133" i="42"/>
  <c r="G133" i="42"/>
  <c r="F133" i="42"/>
  <c r="E133" i="42"/>
  <c r="H132" i="42"/>
  <c r="G132" i="42"/>
  <c r="F132" i="42"/>
  <c r="E132" i="42"/>
  <c r="H131" i="42"/>
  <c r="G131" i="42"/>
  <c r="F131" i="42"/>
  <c r="E131" i="42"/>
  <c r="H130" i="42"/>
  <c r="G130" i="42"/>
  <c r="F130" i="42"/>
  <c r="E130" i="42"/>
  <c r="H129" i="42"/>
  <c r="G129" i="42"/>
  <c r="F129" i="42"/>
  <c r="E129" i="42"/>
  <c r="H128" i="42"/>
  <c r="G128" i="42"/>
  <c r="F128" i="42"/>
  <c r="E128" i="42"/>
  <c r="H127" i="42"/>
  <c r="G127" i="42"/>
  <c r="F127" i="42"/>
  <c r="E127" i="42"/>
  <c r="H126" i="42"/>
  <c r="G126" i="42"/>
  <c r="F126" i="42"/>
  <c r="E126" i="42"/>
  <c r="H125" i="42"/>
  <c r="G125" i="42"/>
  <c r="F125" i="42"/>
  <c r="E125" i="42"/>
  <c r="H124" i="42"/>
  <c r="G124" i="42"/>
  <c r="F124" i="42"/>
  <c r="E124" i="42"/>
  <c r="H123" i="42"/>
  <c r="G123" i="42"/>
  <c r="F123" i="42"/>
  <c r="E123" i="42"/>
  <c r="H122" i="42"/>
  <c r="G122" i="42"/>
  <c r="F122" i="42"/>
  <c r="E122" i="42"/>
  <c r="H121" i="42"/>
  <c r="G121" i="42"/>
  <c r="F121" i="42"/>
  <c r="E121" i="42"/>
  <c r="H120" i="42"/>
  <c r="G120" i="42"/>
  <c r="F120" i="42"/>
  <c r="E120" i="42"/>
  <c r="H119" i="42"/>
  <c r="G119" i="42"/>
  <c r="F119" i="42"/>
  <c r="E119" i="42"/>
  <c r="H118" i="42"/>
  <c r="G118" i="42"/>
  <c r="F118" i="42"/>
  <c r="E118" i="42"/>
  <c r="H117" i="42"/>
  <c r="G117" i="42"/>
  <c r="F117" i="42"/>
  <c r="E117" i="42"/>
  <c r="H116" i="42"/>
  <c r="G116" i="42"/>
  <c r="F116" i="42"/>
  <c r="E116" i="42"/>
  <c r="H115" i="42"/>
  <c r="G115" i="42"/>
  <c r="F115" i="42"/>
  <c r="E115" i="42"/>
  <c r="H114" i="42"/>
  <c r="G114" i="42"/>
  <c r="F114" i="42"/>
  <c r="E114" i="42"/>
  <c r="H113" i="42"/>
  <c r="G113" i="42"/>
  <c r="F113" i="42"/>
  <c r="E113" i="42"/>
  <c r="H112" i="42"/>
  <c r="G112" i="42"/>
  <c r="F112" i="42"/>
  <c r="E112" i="42"/>
  <c r="H111" i="42"/>
  <c r="G111" i="42"/>
  <c r="F111" i="42"/>
  <c r="E111" i="42"/>
  <c r="H110" i="42"/>
  <c r="G110" i="42"/>
  <c r="F110" i="42"/>
  <c r="E110" i="42"/>
  <c r="H109" i="42"/>
  <c r="G109" i="42"/>
  <c r="F109" i="42"/>
  <c r="E109" i="42"/>
  <c r="H108" i="42"/>
  <c r="G108" i="42"/>
  <c r="F108" i="42"/>
  <c r="E108" i="42"/>
  <c r="H107" i="42"/>
  <c r="G107" i="42"/>
  <c r="F107" i="42"/>
  <c r="E107" i="42"/>
  <c r="H106" i="42"/>
  <c r="G106" i="42"/>
  <c r="F106" i="42"/>
  <c r="E106" i="42"/>
  <c r="H105" i="42"/>
  <c r="G105" i="42"/>
  <c r="F105" i="42"/>
  <c r="E105" i="42"/>
  <c r="H104" i="42"/>
  <c r="G104" i="42"/>
  <c r="F104" i="42"/>
  <c r="E104" i="42"/>
  <c r="H103" i="42"/>
  <c r="G103" i="42"/>
  <c r="F103" i="42"/>
  <c r="E103" i="42"/>
  <c r="H102" i="42"/>
  <c r="G102" i="42"/>
  <c r="F102" i="42"/>
  <c r="E102" i="42"/>
  <c r="H101" i="42"/>
  <c r="G101" i="42"/>
  <c r="F101" i="42"/>
  <c r="E101" i="42"/>
  <c r="H100" i="42"/>
  <c r="G100" i="42"/>
  <c r="F100" i="42"/>
  <c r="E100" i="42"/>
  <c r="H99" i="42"/>
  <c r="G99" i="42"/>
  <c r="F99" i="42"/>
  <c r="E99" i="42"/>
  <c r="H98" i="42"/>
  <c r="G98" i="42"/>
  <c r="F98" i="42"/>
  <c r="E98" i="42"/>
  <c r="H97" i="42"/>
  <c r="G97" i="42"/>
  <c r="F97" i="42"/>
  <c r="E97" i="42"/>
  <c r="H96" i="42"/>
  <c r="G96" i="42"/>
  <c r="F96" i="42"/>
  <c r="E96" i="42"/>
  <c r="H95" i="42"/>
  <c r="G95" i="42"/>
  <c r="F95" i="42"/>
  <c r="E95" i="42"/>
  <c r="H94" i="42"/>
  <c r="G94" i="42"/>
  <c r="F94" i="42"/>
  <c r="E94" i="42"/>
  <c r="H93" i="42"/>
  <c r="G93" i="42"/>
  <c r="F93" i="42"/>
  <c r="E93" i="42"/>
  <c r="H92" i="42"/>
  <c r="G92" i="42"/>
  <c r="F92" i="42"/>
  <c r="E92" i="42"/>
  <c r="H91" i="42"/>
  <c r="G91" i="42"/>
  <c r="F91" i="42"/>
  <c r="E91" i="42"/>
  <c r="H90" i="42"/>
  <c r="G90" i="42"/>
  <c r="F90" i="42"/>
  <c r="E90" i="42"/>
  <c r="H89" i="42"/>
  <c r="G89" i="42"/>
  <c r="F89" i="42"/>
  <c r="E89" i="42"/>
  <c r="H88" i="42"/>
  <c r="G88" i="42"/>
  <c r="F88" i="42"/>
  <c r="E88" i="42"/>
  <c r="H87" i="42"/>
  <c r="G87" i="42"/>
  <c r="F87" i="42"/>
  <c r="E87" i="42"/>
  <c r="H86" i="42"/>
  <c r="G86" i="42"/>
  <c r="F86" i="42"/>
  <c r="E86" i="42"/>
  <c r="H85" i="42"/>
  <c r="G85" i="42"/>
  <c r="F85" i="42"/>
  <c r="E85" i="42"/>
  <c r="H84" i="42"/>
  <c r="G84" i="42"/>
  <c r="F84" i="42"/>
  <c r="E84" i="42"/>
  <c r="H83" i="42"/>
  <c r="G83" i="42"/>
  <c r="F83" i="42"/>
  <c r="E83" i="42"/>
  <c r="H82" i="42"/>
  <c r="G82" i="42"/>
  <c r="F82" i="42"/>
  <c r="E82" i="42"/>
  <c r="H81" i="42"/>
  <c r="G81" i="42"/>
  <c r="F81" i="42"/>
  <c r="E81" i="42"/>
  <c r="H80" i="42"/>
  <c r="G80" i="42"/>
  <c r="F80" i="42"/>
  <c r="E80" i="42"/>
  <c r="H79" i="42"/>
  <c r="G79" i="42"/>
  <c r="F79" i="42"/>
  <c r="E79" i="42"/>
  <c r="H78" i="42"/>
  <c r="G78" i="42"/>
  <c r="F78" i="42"/>
  <c r="E78" i="42"/>
  <c r="H77" i="42"/>
  <c r="G77" i="42"/>
  <c r="F77" i="42"/>
  <c r="E77" i="42"/>
  <c r="H76" i="42"/>
  <c r="G76" i="42"/>
  <c r="F76" i="42"/>
  <c r="E76" i="42"/>
  <c r="H75" i="42"/>
  <c r="G75" i="42"/>
  <c r="F75" i="42"/>
  <c r="E75" i="42"/>
  <c r="H74" i="42"/>
  <c r="G74" i="42"/>
  <c r="F74" i="42"/>
  <c r="E74" i="42"/>
  <c r="H73" i="42"/>
  <c r="G73" i="42"/>
  <c r="F73" i="42"/>
  <c r="E73" i="42"/>
  <c r="H72" i="42"/>
  <c r="G72" i="42"/>
  <c r="F72" i="42"/>
  <c r="E72" i="42"/>
  <c r="H71" i="42"/>
  <c r="G71" i="42"/>
  <c r="F71" i="42"/>
  <c r="E71" i="42"/>
  <c r="H70" i="42"/>
  <c r="G70" i="42"/>
  <c r="F70" i="42"/>
  <c r="E70" i="42"/>
  <c r="H69" i="42"/>
  <c r="G69" i="42"/>
  <c r="F69" i="42"/>
  <c r="E69" i="42"/>
  <c r="H68" i="42"/>
  <c r="G68" i="42"/>
  <c r="F68" i="42"/>
  <c r="E68" i="42"/>
  <c r="H67" i="42"/>
  <c r="G67" i="42"/>
  <c r="F67" i="42"/>
  <c r="E67" i="42"/>
  <c r="H66" i="42"/>
  <c r="G66" i="42"/>
  <c r="F66" i="42"/>
  <c r="E66" i="42"/>
  <c r="H65" i="42"/>
  <c r="G65" i="42"/>
  <c r="F65" i="42"/>
  <c r="E65" i="42"/>
  <c r="H64" i="42"/>
  <c r="G64" i="42"/>
  <c r="F64" i="42"/>
  <c r="E64" i="42"/>
  <c r="H63" i="42"/>
  <c r="G63" i="42"/>
  <c r="F63" i="42"/>
  <c r="E63" i="42"/>
  <c r="H62" i="42"/>
  <c r="G62" i="42"/>
  <c r="F62" i="42"/>
  <c r="E62" i="42"/>
  <c r="H61" i="42"/>
  <c r="G61" i="42"/>
  <c r="F61" i="42"/>
  <c r="E61" i="42"/>
  <c r="H60" i="42"/>
  <c r="G60" i="42"/>
  <c r="F60" i="42"/>
  <c r="E60" i="42"/>
  <c r="H59" i="42"/>
  <c r="G59" i="42"/>
  <c r="F59" i="42"/>
  <c r="E59" i="42"/>
  <c r="H58" i="42"/>
  <c r="G58" i="42"/>
  <c r="F58" i="42"/>
  <c r="E58" i="42"/>
  <c r="H57" i="42"/>
  <c r="G57" i="42"/>
  <c r="F57" i="42"/>
  <c r="E57" i="42"/>
  <c r="H56" i="42"/>
  <c r="G56" i="42"/>
  <c r="F56" i="42"/>
  <c r="E56" i="42"/>
  <c r="H55" i="42"/>
  <c r="G55" i="42"/>
  <c r="F55" i="42"/>
  <c r="E55" i="42"/>
  <c r="H54" i="42"/>
  <c r="G54" i="42"/>
  <c r="F54" i="42"/>
  <c r="E54" i="42"/>
  <c r="H53" i="42"/>
  <c r="G53" i="42"/>
  <c r="F53" i="42"/>
  <c r="E53" i="42"/>
  <c r="H52" i="42"/>
  <c r="G52" i="42"/>
  <c r="F52" i="42"/>
  <c r="E52" i="42"/>
  <c r="H51" i="42"/>
  <c r="G51" i="42"/>
  <c r="F51" i="42"/>
  <c r="E51" i="42"/>
  <c r="H50" i="42"/>
  <c r="G50" i="42"/>
  <c r="F50" i="42"/>
  <c r="E50" i="42"/>
  <c r="H49" i="42"/>
  <c r="G49" i="42"/>
  <c r="F49" i="42"/>
  <c r="E49" i="42"/>
  <c r="H48" i="42"/>
  <c r="G48" i="42"/>
  <c r="F48" i="42"/>
  <c r="E48" i="42"/>
  <c r="H47" i="42"/>
  <c r="G47" i="42"/>
  <c r="F47" i="42"/>
  <c r="E47" i="42"/>
  <c r="H46" i="42"/>
  <c r="G46" i="42"/>
  <c r="F46" i="42"/>
  <c r="E46" i="42"/>
  <c r="H45" i="42"/>
  <c r="G45" i="42"/>
  <c r="F45" i="42"/>
  <c r="E45" i="42"/>
  <c r="H44" i="42"/>
  <c r="G44" i="42"/>
  <c r="F44" i="42"/>
  <c r="E44" i="42"/>
  <c r="H43" i="42"/>
  <c r="G43" i="42"/>
  <c r="F43" i="42"/>
  <c r="E43" i="42"/>
  <c r="H42" i="42"/>
  <c r="G42" i="42"/>
  <c r="F42" i="42"/>
  <c r="E42" i="42"/>
  <c r="H41" i="42"/>
  <c r="G41" i="42"/>
  <c r="F41" i="42"/>
  <c r="E41" i="42"/>
  <c r="H40" i="42"/>
  <c r="G40" i="42"/>
  <c r="F40" i="42"/>
  <c r="E40" i="42"/>
  <c r="H39" i="42"/>
  <c r="G39" i="42"/>
  <c r="F39" i="42"/>
  <c r="E39" i="42"/>
  <c r="H38" i="42"/>
  <c r="G38" i="42"/>
  <c r="F38" i="42"/>
  <c r="E38" i="42"/>
  <c r="H37" i="42"/>
  <c r="G37" i="42"/>
  <c r="F37" i="42"/>
  <c r="E37" i="42"/>
  <c r="H36" i="42"/>
  <c r="G36" i="42"/>
  <c r="F36" i="42"/>
  <c r="E36" i="42"/>
  <c r="H35" i="42"/>
  <c r="G35" i="42"/>
  <c r="F35" i="42"/>
  <c r="E35" i="42"/>
  <c r="H34" i="42"/>
  <c r="G34" i="42"/>
  <c r="F34" i="42"/>
  <c r="E34" i="42"/>
  <c r="H33" i="42"/>
  <c r="G33" i="42"/>
  <c r="F33" i="42"/>
  <c r="E33" i="42"/>
  <c r="H32" i="42"/>
  <c r="G32" i="42"/>
  <c r="F32" i="42"/>
  <c r="E32" i="42"/>
  <c r="H31" i="42"/>
  <c r="G31" i="42"/>
  <c r="F31" i="42"/>
  <c r="E31" i="42"/>
  <c r="H30" i="42"/>
  <c r="G30" i="42"/>
  <c r="F30" i="42"/>
  <c r="E30" i="42"/>
  <c r="H29" i="42"/>
  <c r="G29" i="42"/>
  <c r="F29" i="42"/>
  <c r="E29" i="42"/>
  <c r="H28" i="42"/>
  <c r="G28" i="42"/>
  <c r="F28" i="42"/>
  <c r="E28" i="42"/>
  <c r="E23" i="42"/>
  <c r="F23" i="42"/>
  <c r="E24" i="42"/>
  <c r="F24" i="42"/>
  <c r="E25" i="42"/>
  <c r="E26" i="42"/>
  <c r="E27" i="42"/>
  <c r="F25" i="42"/>
  <c r="F26" i="42"/>
  <c r="F27" i="42"/>
  <c r="G18" i="42"/>
  <c r="G17" i="42"/>
  <c r="D18" i="42"/>
  <c r="C19" i="42"/>
  <c r="D19" i="42"/>
  <c r="G19" i="42"/>
  <c r="G23" i="42"/>
  <c r="H23" i="42"/>
  <c r="G24" i="42"/>
  <c r="H24" i="42"/>
  <c r="G25" i="42"/>
  <c r="H25" i="42"/>
  <c r="G26" i="42"/>
  <c r="H26" i="42"/>
  <c r="G27" i="42"/>
  <c r="H27" i="42"/>
  <c r="C17" i="42"/>
  <c r="C18" i="42"/>
  <c r="D17" i="42"/>
</calcChain>
</file>

<file path=xl/sharedStrings.xml><?xml version="1.0" encoding="utf-8"?>
<sst xmlns="http://schemas.openxmlformats.org/spreadsheetml/2006/main" count="167" uniqueCount="138">
  <si>
    <t>a</t>
    <phoneticPr fontId="3"/>
  </si>
  <si>
    <t>b</t>
    <phoneticPr fontId="3"/>
  </si>
  <si>
    <t>LOG_A</t>
    <phoneticPr fontId="5"/>
  </si>
  <si>
    <t>days 
from minimam date</t>
    <phoneticPr fontId="3"/>
  </si>
  <si>
    <t>theoretical 
log value</t>
    <phoneticPr fontId="3"/>
  </si>
  <si>
    <t xml:space="preserve">theoretical 
values </t>
    <phoneticPr fontId="3"/>
  </si>
  <si>
    <t>log(value)</t>
    <phoneticPr fontId="3"/>
  </si>
  <si>
    <t>Calculated
Volume</t>
    <phoneticPr fontId="3"/>
  </si>
  <si>
    <t>現在の大きさ</t>
    <rPh sb="0" eb="2">
      <t>ゲンザイ</t>
    </rPh>
    <rPh sb="3" eb="4">
      <t>オオ</t>
    </rPh>
    <phoneticPr fontId="5"/>
  </si>
  <si>
    <t>未来の大きさ</t>
    <rPh sb="0" eb="2">
      <t>ミライ</t>
    </rPh>
    <rPh sb="3" eb="4">
      <t>オオ</t>
    </rPh>
    <phoneticPr fontId="5"/>
  </si>
  <si>
    <t>長 径</t>
    <rPh sb="0" eb="3">
      <t>チョウケイ</t>
    </rPh>
    <phoneticPr fontId="3"/>
  </si>
  <si>
    <t>短 径</t>
    <rPh sb="0" eb="3">
      <t>タンケイ</t>
    </rPh>
    <phoneticPr fontId="3"/>
  </si>
  <si>
    <t>厚 さ</t>
    <rPh sb="0" eb="1">
      <t>アツ</t>
    </rPh>
    <phoneticPr fontId="3"/>
  </si>
  <si>
    <t>検査値</t>
    <rPh sb="0" eb="3">
      <t>ケンサチ</t>
    </rPh>
    <phoneticPr fontId="3"/>
  </si>
  <si>
    <t>現在の大きさ</t>
    <rPh sb="0" eb="2">
      <t>ゲンザイ</t>
    </rPh>
    <rPh sb="3" eb="4">
      <t>オオ</t>
    </rPh>
    <phoneticPr fontId="3"/>
  </si>
  <si>
    <t>検査日</t>
    <rPh sb="0" eb="3">
      <t>ケンサビ</t>
    </rPh>
    <phoneticPr fontId="3"/>
  </si>
  <si>
    <t>DT (年)</t>
    <rPh sb="4" eb="5">
      <t>ネン</t>
    </rPh>
    <phoneticPr fontId="3"/>
  </si>
  <si>
    <r>
      <rPr>
        <sz val="12"/>
        <color theme="0"/>
        <rFont val="ＭＳ Ｐゴシック"/>
        <family val="3"/>
        <charset val="128"/>
      </rPr>
      <t>短径</t>
    </r>
    <r>
      <rPr>
        <sz val="12"/>
        <color theme="0"/>
        <rFont val="Arial"/>
        <family val="2"/>
      </rPr>
      <t>(</t>
    </r>
    <r>
      <rPr>
        <sz val="12"/>
        <color theme="0"/>
        <rFont val="ＭＳ Ｐゴシック"/>
        <family val="3"/>
        <charset val="128"/>
      </rPr>
      <t>仮</t>
    </r>
    <r>
      <rPr>
        <sz val="12"/>
        <color theme="0"/>
        <rFont val="Arial"/>
        <family val="2"/>
      </rPr>
      <t>)</t>
    </r>
    <rPh sb="0" eb="2">
      <t>タンケイ</t>
    </rPh>
    <rPh sb="3" eb="4">
      <t>カリ</t>
    </rPh>
    <phoneticPr fontId="3"/>
  </si>
  <si>
    <r>
      <rPr>
        <sz val="12"/>
        <color theme="0"/>
        <rFont val="ＭＳ Ｐゴシック"/>
        <family val="3"/>
        <charset val="128"/>
      </rPr>
      <t>厚さ</t>
    </r>
    <r>
      <rPr>
        <sz val="12"/>
        <color theme="0"/>
        <rFont val="Arial"/>
        <family val="2"/>
      </rPr>
      <t>(</t>
    </r>
    <r>
      <rPr>
        <sz val="12"/>
        <color theme="0"/>
        <rFont val="ＭＳ Ｐゴシック"/>
        <family val="3"/>
        <charset val="128"/>
      </rPr>
      <t>仮</t>
    </r>
    <r>
      <rPr>
        <sz val="12"/>
        <color theme="0"/>
        <rFont val="Arial"/>
        <family val="2"/>
      </rPr>
      <t>)</t>
    </r>
    <rPh sb="0" eb="1">
      <t>アツ</t>
    </rPh>
    <rPh sb="3" eb="4">
      <t>カリ</t>
    </rPh>
    <phoneticPr fontId="3"/>
  </si>
  <si>
    <r>
      <t>log(</t>
    </r>
    <r>
      <rPr>
        <sz val="12"/>
        <color theme="0"/>
        <rFont val="ＭＳ Ｐゴシック"/>
        <family val="3"/>
        <charset val="128"/>
      </rPr>
      <t>値</t>
    </r>
    <r>
      <rPr>
        <sz val="12"/>
        <color theme="0"/>
        <rFont val="Arial"/>
        <family val="2"/>
      </rPr>
      <t>)</t>
    </r>
    <rPh sb="4" eb="5">
      <t>アタイ</t>
    </rPh>
    <phoneticPr fontId="3"/>
  </si>
  <si>
    <r>
      <rPr>
        <sz val="12"/>
        <color theme="0"/>
        <rFont val="ＭＳ Ｐゴシック"/>
        <family val="3"/>
        <charset val="128"/>
      </rPr>
      <t>体積計算</t>
    </r>
    <rPh sb="0" eb="2">
      <t>タイセキ</t>
    </rPh>
    <rPh sb="2" eb="4">
      <t>ケイサン</t>
    </rPh>
    <phoneticPr fontId="3"/>
  </si>
  <si>
    <r>
      <t>LOG</t>
    </r>
    <r>
      <rPr>
        <sz val="12"/>
        <color theme="0"/>
        <rFont val="ＭＳ Ｐゴシック"/>
        <family val="3"/>
        <charset val="128"/>
      </rPr>
      <t>値</t>
    </r>
    <rPh sb="3" eb="4">
      <t>チ</t>
    </rPh>
    <phoneticPr fontId="5"/>
  </si>
  <si>
    <r>
      <t xml:space="preserve"> a×</t>
    </r>
    <r>
      <rPr>
        <sz val="12"/>
        <color theme="0"/>
        <rFont val="ＭＳ Ｐゴシック"/>
        <family val="3"/>
        <charset val="128"/>
      </rPr>
      <t>期間＋</t>
    </r>
    <r>
      <rPr>
        <sz val="12"/>
        <color theme="0"/>
        <rFont val="Arial"/>
        <family val="2"/>
      </rPr>
      <t>LOG_P</t>
    </r>
    <rPh sb="3" eb="5">
      <t>キカン</t>
    </rPh>
    <phoneticPr fontId="5"/>
  </si>
  <si>
    <t>Log</t>
    <phoneticPr fontId="3"/>
  </si>
  <si>
    <t>future value</t>
    <phoneticPr fontId="5"/>
  </si>
  <si>
    <t>a</t>
    <phoneticPr fontId="3"/>
  </si>
  <si>
    <t>b</t>
    <phoneticPr fontId="3"/>
  </si>
  <si>
    <t>DT</t>
    <phoneticPr fontId="3"/>
  </si>
  <si>
    <t>present value</t>
    <phoneticPr fontId="5"/>
  </si>
  <si>
    <t>days 
from minimam date</t>
    <phoneticPr fontId="3"/>
  </si>
  <si>
    <t>theoretical 
log value</t>
    <phoneticPr fontId="3"/>
  </si>
  <si>
    <t xml:space="preserve">theoretical 
volume </t>
    <phoneticPr fontId="3"/>
  </si>
  <si>
    <t>LOG_P</t>
    <phoneticPr fontId="5"/>
  </si>
  <si>
    <t>future length</t>
    <phoneticPr fontId="5"/>
  </si>
  <si>
    <t>(LOG_A - LOG_P) / a</t>
    <phoneticPr fontId="5"/>
  </si>
  <si>
    <t>LOG_A</t>
    <phoneticPr fontId="5"/>
  </si>
  <si>
    <t>future value</t>
    <phoneticPr fontId="5"/>
  </si>
  <si>
    <t>(LOG_A - LOG_P) / a</t>
    <phoneticPr fontId="5"/>
  </si>
  <si>
    <r>
      <t>(</t>
    </r>
    <r>
      <rPr>
        <sz val="12"/>
        <color theme="0"/>
        <rFont val="ＭＳ Ｐゴシック"/>
        <family val="3"/>
        <charset val="128"/>
      </rPr>
      <t>長径との比</t>
    </r>
    <r>
      <rPr>
        <sz val="12"/>
        <color theme="0"/>
        <rFont val="Arial"/>
        <family val="2"/>
      </rPr>
      <t>)</t>
    </r>
    <rPh sb="1" eb="3">
      <t>チョウケイ</t>
    </rPh>
    <rPh sb="5" eb="6">
      <t>ヒ</t>
    </rPh>
    <phoneticPr fontId="5"/>
  </si>
  <si>
    <r>
      <t xml:space="preserve">  a×</t>
    </r>
    <r>
      <rPr>
        <sz val="12"/>
        <color theme="0"/>
        <rFont val="ＭＳ Ｐゴシック"/>
        <family val="3"/>
        <charset val="128"/>
      </rPr>
      <t>期間＋</t>
    </r>
    <r>
      <rPr>
        <sz val="12"/>
        <color theme="0"/>
        <rFont val="Arial"/>
        <family val="2"/>
      </rPr>
      <t>LOG_P</t>
    </r>
    <rPh sb="4" eb="6">
      <t>キカン</t>
    </rPh>
    <phoneticPr fontId="5"/>
  </si>
  <si>
    <t>a=</t>
    <phoneticPr fontId="5"/>
  </si>
  <si>
    <t>DR</t>
    <phoneticPr fontId="5"/>
  </si>
  <si>
    <t>LOG_P</t>
    <phoneticPr fontId="5"/>
  </si>
  <si>
    <t>LOG_P</t>
    <phoneticPr fontId="5"/>
  </si>
  <si>
    <t>検査値の
ダブリングタイム</t>
    <rPh sb="0" eb="3">
      <t>ケンサチ</t>
    </rPh>
    <phoneticPr fontId="5"/>
  </si>
  <si>
    <t>検査値の
ダブリングレイト</t>
    <rPh sb="0" eb="3">
      <t>ケンサチ</t>
    </rPh>
    <phoneticPr fontId="5"/>
  </si>
  <si>
    <r>
      <rPr>
        <b/>
        <sz val="14"/>
        <color theme="1"/>
        <rFont val="Microsoft Yi Baiti"/>
        <family val="4"/>
      </rPr>
      <t>【</t>
    </r>
    <r>
      <rPr>
        <b/>
        <sz val="14"/>
        <color theme="1"/>
        <rFont val="ＭＳ Ｐゴシック"/>
        <family val="3"/>
        <charset val="128"/>
      </rPr>
      <t>手順</t>
    </r>
    <r>
      <rPr>
        <b/>
        <sz val="14"/>
        <color theme="1"/>
        <rFont val="Microsoft Yi Baiti"/>
        <family val="4"/>
      </rPr>
      <t>】</t>
    </r>
    <rPh sb="1" eb="3">
      <t>テジュン</t>
    </rPh>
    <phoneticPr fontId="5"/>
  </si>
  <si>
    <r>
      <rPr>
        <b/>
        <sz val="14"/>
        <color theme="1"/>
        <rFont val="Microsoft Yi Baiti"/>
        <family val="4"/>
      </rPr>
      <t>【</t>
    </r>
    <r>
      <rPr>
        <b/>
        <sz val="14"/>
        <color theme="1"/>
        <rFont val="ＭＳ Ｐゴシック"/>
        <family val="3"/>
        <charset val="128"/>
      </rPr>
      <t>計算</t>
    </r>
    <r>
      <rPr>
        <b/>
        <sz val="14"/>
        <color theme="1"/>
        <rFont val="Microsoft Yi Baiti"/>
        <family val="4"/>
      </rPr>
      <t>】</t>
    </r>
    <rPh sb="1" eb="3">
      <t>ケイサン</t>
    </rPh>
    <phoneticPr fontId="5"/>
  </si>
  <si>
    <t>①</t>
    <phoneticPr fontId="5"/>
  </si>
  <si>
    <t>②</t>
    <phoneticPr fontId="5"/>
  </si>
  <si>
    <t>③</t>
    <phoneticPr fontId="5"/>
  </si>
  <si>
    <r>
      <t>水色のセルに</t>
    </r>
    <r>
      <rPr>
        <sz val="12"/>
        <color rgb="FF3366FF"/>
        <rFont val="ＭＳ Ｐゴシック"/>
        <family val="3"/>
        <charset val="128"/>
      </rPr>
      <t>検査日</t>
    </r>
    <r>
      <rPr>
        <sz val="12"/>
        <color theme="1"/>
        <rFont val="ＭＳ Ｐゴシック"/>
        <family val="3"/>
        <charset val="128"/>
      </rPr>
      <t>を入力してください。</t>
    </r>
    <phoneticPr fontId="5"/>
  </si>
  <si>
    <r>
      <rPr>
        <sz val="12"/>
        <color theme="1"/>
        <rFont val="ＭＳ Ｐゴシック"/>
        <family val="3"/>
        <charset val="128"/>
      </rPr>
      <t>水色のセルに</t>
    </r>
    <r>
      <rPr>
        <sz val="12"/>
        <color rgb="FF3366FF"/>
        <rFont val="ＭＳ Ｐゴシック"/>
        <family val="3"/>
        <charset val="128"/>
      </rPr>
      <t>検査値</t>
    </r>
    <r>
      <rPr>
        <sz val="12"/>
        <color theme="1"/>
        <rFont val="ＭＳ Ｐゴシック"/>
        <family val="3"/>
        <charset val="128"/>
      </rPr>
      <t>を入力してください。</t>
    </r>
    <phoneticPr fontId="5"/>
  </si>
  <si>
    <r>
      <t>Log</t>
    </r>
    <r>
      <rPr>
        <sz val="11"/>
        <color theme="0"/>
        <rFont val="ＭＳ Ｐゴシック"/>
        <family val="3"/>
        <charset val="128"/>
      </rPr>
      <t>（入力値）を</t>
    </r>
    <r>
      <rPr>
        <sz val="11"/>
        <color theme="0"/>
        <rFont val="Arial"/>
        <family val="2"/>
      </rPr>
      <t>Y</t>
    </r>
    <r>
      <rPr>
        <sz val="11"/>
        <color theme="0"/>
        <rFont val="ＭＳ Ｐゴシック"/>
        <family val="3"/>
        <charset val="128"/>
      </rPr>
      <t>軸にとって表示したグラフ</t>
    </r>
    <phoneticPr fontId="5"/>
  </si>
  <si>
    <r>
      <t>【</t>
    </r>
    <r>
      <rPr>
        <b/>
        <sz val="14"/>
        <color rgb="FF000000"/>
        <rFont val="ＭＳ Ｐゴシック"/>
        <family val="3"/>
        <charset val="128"/>
      </rPr>
      <t>手順</t>
    </r>
    <r>
      <rPr>
        <b/>
        <sz val="14"/>
        <color rgb="FF000000"/>
        <rFont val="Microsoft Yi Baiti"/>
        <family val="4"/>
      </rPr>
      <t>】</t>
    </r>
    <rPh sb="1" eb="3">
      <t>テジュン</t>
    </rPh>
    <phoneticPr fontId="5"/>
  </si>
  <si>
    <r>
      <t xml:space="preserve"> </t>
    </r>
    <r>
      <rPr>
        <b/>
        <sz val="14"/>
        <color rgb="FF000000"/>
        <rFont val="ＭＳ Ｐゴシック"/>
        <family val="3"/>
        <charset val="128"/>
      </rPr>
      <t>【計算】</t>
    </r>
    <rPh sb="2" eb="4">
      <t>ケイサン</t>
    </rPh>
    <phoneticPr fontId="5"/>
  </si>
  <si>
    <t>または</t>
    <phoneticPr fontId="5"/>
  </si>
  <si>
    <t>現在の
マーカー値</t>
    <rPh sb="0" eb="2">
      <t>ゲンザイ</t>
    </rPh>
    <rPh sb="8" eb="9">
      <t>チ</t>
    </rPh>
    <phoneticPr fontId="5"/>
  </si>
  <si>
    <t>未来の
マーカー値</t>
    <rPh sb="0" eb="2">
      <t>ミライ</t>
    </rPh>
    <rPh sb="8" eb="9">
      <t>チ</t>
    </rPh>
    <phoneticPr fontId="5"/>
  </si>
  <si>
    <t>　　検査期間後のマーカー値</t>
    <rPh sb="2" eb="4">
      <t>ケンサキカン</t>
    </rPh>
    <rPh sb="4" eb="6">
      <t>キカン</t>
    </rPh>
    <rPh sb="6" eb="7">
      <t>ゴ</t>
    </rPh>
    <rPh sb="12" eb="13">
      <t>チ</t>
    </rPh>
    <phoneticPr fontId="9"/>
  </si>
  <si>
    <t>　　経過期間後の大きさ</t>
    <rPh sb="2" eb="4">
      <t>ケイカ</t>
    </rPh>
    <rPh sb="4" eb="7">
      <t>キカンゴ</t>
    </rPh>
    <rPh sb="8" eb="9">
      <t>オオ</t>
    </rPh>
    <phoneticPr fontId="9"/>
  </si>
  <si>
    <t>①</t>
    <phoneticPr fontId="5"/>
  </si>
  <si>
    <t>②</t>
    <phoneticPr fontId="5"/>
  </si>
  <si>
    <t>③</t>
    <phoneticPr fontId="5"/>
  </si>
  <si>
    <t>④</t>
    <phoneticPr fontId="5"/>
  </si>
  <si>
    <t>⑤</t>
    <phoneticPr fontId="5"/>
  </si>
  <si>
    <t>⑥</t>
    <phoneticPr fontId="5"/>
  </si>
  <si>
    <r>
      <rPr>
        <sz val="12"/>
        <color theme="1"/>
        <rFont val="ＭＳ Ｐゴシック"/>
        <family val="3"/>
        <charset val="128"/>
      </rPr>
      <t>水色のセルに</t>
    </r>
    <r>
      <rPr>
        <sz val="12"/>
        <color rgb="FF3366FF"/>
        <rFont val="ＭＳ Ｐゴシック"/>
        <family val="3"/>
        <charset val="128"/>
      </rPr>
      <t>現在の腫瘍の大きさ</t>
    </r>
    <r>
      <rPr>
        <sz val="12"/>
        <color theme="1"/>
        <rFont val="ＭＳ Ｐゴシック"/>
        <family val="3"/>
        <charset val="128"/>
      </rPr>
      <t>を入力してください。</t>
    </r>
    <phoneticPr fontId="5"/>
  </si>
  <si>
    <r>
      <t>水色のセルに</t>
    </r>
    <r>
      <rPr>
        <sz val="12"/>
        <color rgb="FF3366FF"/>
        <rFont val="ＭＳ Ｐゴシック"/>
        <family val="3"/>
        <charset val="128"/>
      </rPr>
      <t>現在の腫瘍マーカー値</t>
    </r>
    <r>
      <rPr>
        <sz val="12"/>
        <color theme="1"/>
        <rFont val="ＭＳ Ｐゴシック"/>
        <family val="3"/>
        <charset val="128"/>
      </rPr>
      <t>を入力してください。</t>
    </r>
    <phoneticPr fontId="5"/>
  </si>
  <si>
    <r>
      <rPr>
        <sz val="12"/>
        <color theme="1"/>
        <rFont val="ＭＳ Ｐゴシック"/>
        <family val="3"/>
        <charset val="128"/>
      </rPr>
      <t>①</t>
    </r>
    <phoneticPr fontId="9"/>
  </si>
  <si>
    <r>
      <rPr>
        <sz val="12"/>
        <color theme="1"/>
        <rFont val="ＭＳ Ｐゴシック"/>
        <family val="3"/>
        <charset val="128"/>
      </rPr>
      <t>②</t>
    </r>
    <phoneticPr fontId="9"/>
  </si>
  <si>
    <r>
      <rPr>
        <sz val="12"/>
        <color theme="1"/>
        <rFont val="ＭＳ Ｐゴシック"/>
        <family val="3"/>
        <charset val="128"/>
      </rPr>
      <t>③</t>
    </r>
    <phoneticPr fontId="9"/>
  </si>
  <si>
    <r>
      <rPr>
        <sz val="12"/>
        <color theme="1"/>
        <rFont val="ＭＳ Ｐゴシック"/>
        <family val="3"/>
        <charset val="128"/>
      </rPr>
      <t>④</t>
    </r>
    <phoneticPr fontId="9"/>
  </si>
  <si>
    <r>
      <rPr>
        <sz val="12"/>
        <color theme="1"/>
        <rFont val="ＭＳ Ｐゴシック"/>
        <family val="3"/>
        <charset val="128"/>
      </rPr>
      <t>⑤</t>
    </r>
    <phoneticPr fontId="9"/>
  </si>
  <si>
    <r>
      <rPr>
        <sz val="12"/>
        <color theme="1"/>
        <rFont val="ＭＳ Ｐゴシック"/>
        <family val="3"/>
        <charset val="128"/>
      </rPr>
      <t>⑥</t>
    </r>
    <phoneticPr fontId="9"/>
  </si>
  <si>
    <r>
      <t>水色のセルに</t>
    </r>
    <r>
      <rPr>
        <sz val="12"/>
        <color rgb="FF3366FF"/>
        <rFont val="ＭＳ Ｐゴシック"/>
        <family val="3"/>
        <charset val="128"/>
      </rPr>
      <t>観察期間（年）</t>
    </r>
    <r>
      <rPr>
        <sz val="12"/>
        <color theme="1"/>
        <rFont val="ＭＳ Ｐゴシック"/>
        <family val="3"/>
        <charset val="128"/>
      </rPr>
      <t>を入力してください。</t>
    </r>
    <phoneticPr fontId="5"/>
  </si>
  <si>
    <t>入力してください。</t>
    <rPh sb="0" eb="2">
      <t>ニュウリョク</t>
    </rPh>
    <phoneticPr fontId="5"/>
  </si>
  <si>
    <r>
      <rPr>
        <b/>
        <sz val="14"/>
        <color rgb="FF000000"/>
        <rFont val="Microsoft Yi Baiti"/>
        <family val="4"/>
      </rPr>
      <t>【</t>
    </r>
    <r>
      <rPr>
        <b/>
        <sz val="14"/>
        <color rgb="FF000000"/>
        <rFont val="ＭＳ Ｐゴシック"/>
        <family val="3"/>
        <charset val="128"/>
      </rPr>
      <t>手順</t>
    </r>
    <r>
      <rPr>
        <b/>
        <sz val="14"/>
        <color rgb="FF000000"/>
        <rFont val="Microsoft Yi Baiti"/>
        <family val="4"/>
      </rPr>
      <t>】</t>
    </r>
    <rPh sb="1" eb="3">
      <t>テジュン</t>
    </rPh>
    <phoneticPr fontId="5"/>
  </si>
  <si>
    <r>
      <t xml:space="preserve"> </t>
    </r>
    <r>
      <rPr>
        <b/>
        <sz val="14"/>
        <color theme="1"/>
        <rFont val="ＭＳ Ｐゴシック"/>
        <family val="3"/>
        <charset val="128"/>
      </rPr>
      <t>【計算】</t>
    </r>
    <rPh sb="2" eb="4">
      <t>ケイサン</t>
    </rPh>
    <phoneticPr fontId="9"/>
  </si>
  <si>
    <t>または</t>
    <phoneticPr fontId="5"/>
  </si>
  <si>
    <t>長　径</t>
    <rPh sb="0" eb="3">
      <t>チョウケイ</t>
    </rPh>
    <phoneticPr fontId="3"/>
  </si>
  <si>
    <t>短　径</t>
    <rPh sb="0" eb="3">
      <t>タンケイ</t>
    </rPh>
    <phoneticPr fontId="3"/>
  </si>
  <si>
    <t>厚　さ</t>
    <rPh sb="0" eb="1">
      <t>アツ</t>
    </rPh>
    <phoneticPr fontId="3"/>
  </si>
  <si>
    <t>現在の
腫瘍マーカー値</t>
    <rPh sb="0" eb="2">
      <t>ゲンザイ</t>
    </rPh>
    <rPh sb="4" eb="6">
      <t>シュヨウ</t>
    </rPh>
    <rPh sb="10" eb="11">
      <t>チ</t>
    </rPh>
    <phoneticPr fontId="5"/>
  </si>
  <si>
    <t>未来の
腫瘍マーカー値</t>
    <rPh sb="0" eb="2">
      <t>ミライ</t>
    </rPh>
    <rPh sb="4" eb="6">
      <t>シュヨウ</t>
    </rPh>
    <rPh sb="10" eb="11">
      <t>チ</t>
    </rPh>
    <phoneticPr fontId="5"/>
  </si>
  <si>
    <t>　　未来の腫瘍マーカー値までの期間</t>
    <rPh sb="2" eb="4">
      <t>ミライ</t>
    </rPh>
    <rPh sb="5" eb="7">
      <t>シュヨウ</t>
    </rPh>
    <rPh sb="11" eb="12">
      <t>チ</t>
    </rPh>
    <rPh sb="15" eb="17">
      <t>キカン</t>
    </rPh>
    <phoneticPr fontId="9"/>
  </si>
  <si>
    <t>　　未来の大きさまでの期間</t>
    <rPh sb="2" eb="4">
      <t>ミライ</t>
    </rPh>
    <rPh sb="5" eb="6">
      <t>オオ</t>
    </rPh>
    <rPh sb="11" eb="13">
      <t>キカン</t>
    </rPh>
    <phoneticPr fontId="9"/>
  </si>
  <si>
    <r>
      <rPr>
        <sz val="12"/>
        <color theme="1"/>
        <rFont val="ＭＳ Ｐゴシック"/>
        <family val="3"/>
        <charset val="128"/>
      </rPr>
      <t>①</t>
    </r>
    <phoneticPr fontId="9"/>
  </si>
  <si>
    <r>
      <rPr>
        <sz val="12"/>
        <color theme="1"/>
        <rFont val="ＭＳ Ｐゴシック"/>
        <family val="3"/>
        <charset val="128"/>
      </rPr>
      <t>②</t>
    </r>
    <phoneticPr fontId="9"/>
  </si>
  <si>
    <r>
      <rPr>
        <sz val="12"/>
        <color theme="1"/>
        <rFont val="ＭＳ Ｐゴシック"/>
        <family val="3"/>
        <charset val="128"/>
      </rPr>
      <t>③</t>
    </r>
    <phoneticPr fontId="9"/>
  </si>
  <si>
    <r>
      <rPr>
        <sz val="12"/>
        <color theme="1"/>
        <rFont val="ＭＳ Ｐゴシック"/>
        <family val="3"/>
        <charset val="128"/>
      </rPr>
      <t>④</t>
    </r>
    <phoneticPr fontId="9"/>
  </si>
  <si>
    <r>
      <rPr>
        <sz val="12"/>
        <color theme="1"/>
        <rFont val="ＭＳ Ｐゴシック"/>
        <family val="3"/>
        <charset val="128"/>
      </rPr>
      <t>⑤</t>
    </r>
    <phoneticPr fontId="9"/>
  </si>
  <si>
    <r>
      <rPr>
        <sz val="12"/>
        <color theme="1"/>
        <rFont val="ＭＳ Ｐゴシック"/>
        <family val="3"/>
        <charset val="128"/>
      </rPr>
      <t>⑥</t>
    </r>
    <phoneticPr fontId="9"/>
  </si>
  <si>
    <r>
      <rPr>
        <sz val="12"/>
        <color theme="1"/>
        <rFont val="ＭＳ Ｐゴシック"/>
        <family val="3"/>
        <charset val="128"/>
      </rPr>
      <t>⑦</t>
    </r>
    <phoneticPr fontId="9"/>
  </si>
  <si>
    <t>①</t>
    <phoneticPr fontId="5"/>
  </si>
  <si>
    <t>②</t>
    <phoneticPr fontId="5"/>
  </si>
  <si>
    <t>③</t>
    <phoneticPr fontId="5"/>
  </si>
  <si>
    <t>④</t>
    <phoneticPr fontId="5"/>
  </si>
  <si>
    <t>⑤</t>
    <phoneticPr fontId="5"/>
  </si>
  <si>
    <t>⑥</t>
    <phoneticPr fontId="5"/>
  </si>
  <si>
    <t>⑦</t>
    <phoneticPr fontId="5"/>
  </si>
  <si>
    <t>入力してください。</t>
    <phoneticPr fontId="5"/>
  </si>
  <si>
    <r>
      <t>水色のセルに</t>
    </r>
    <r>
      <rPr>
        <sz val="12"/>
        <color rgb="FF3366FF"/>
        <rFont val="ＭＳ Ｐゴシック"/>
        <family val="3"/>
        <charset val="128"/>
      </rPr>
      <t>現在の腫瘍の大きさ</t>
    </r>
    <r>
      <rPr>
        <sz val="12"/>
        <color theme="1"/>
        <rFont val="ＭＳ Ｐゴシック"/>
        <family val="3"/>
        <charset val="128"/>
      </rPr>
      <t>を入力してください。</t>
    </r>
    <phoneticPr fontId="5"/>
  </si>
  <si>
    <r>
      <rPr>
        <sz val="12"/>
        <color theme="1"/>
        <rFont val="ＭＳ Ｐゴシック"/>
        <family val="3"/>
        <charset val="128"/>
      </rPr>
      <t>水色のセルに</t>
    </r>
    <r>
      <rPr>
        <sz val="12"/>
        <color rgb="FF3366FF"/>
        <rFont val="ＭＳ Ｐゴシック"/>
        <family val="3"/>
        <charset val="128"/>
      </rPr>
      <t>未来の腫瘍の大きさ</t>
    </r>
    <r>
      <rPr>
        <sz val="12"/>
        <color theme="1"/>
        <rFont val="ＭＳ Ｐゴシック"/>
        <family val="3"/>
        <charset val="128"/>
      </rPr>
      <t>を入力してください。</t>
    </r>
    <phoneticPr fontId="5"/>
  </si>
  <si>
    <r>
      <t>水色のセルに</t>
    </r>
    <r>
      <rPr>
        <sz val="12"/>
        <color rgb="FF3366FF"/>
        <rFont val="ＭＳ Ｐゴシック"/>
        <family val="3"/>
        <charset val="128"/>
      </rPr>
      <t>未来の腫瘍マーカー値</t>
    </r>
    <r>
      <rPr>
        <sz val="12"/>
        <color theme="1"/>
        <rFont val="ＭＳ Ｐゴシック"/>
        <family val="3"/>
        <charset val="128"/>
      </rPr>
      <t>を入力してください。</t>
    </r>
    <phoneticPr fontId="5"/>
  </si>
  <si>
    <r>
      <t>水色のセルに</t>
    </r>
    <r>
      <rPr>
        <sz val="12"/>
        <color rgb="FF3366FF"/>
        <rFont val="ＭＳ Ｐゴシック"/>
        <family val="3"/>
        <charset val="128"/>
      </rPr>
      <t>現在の腫瘍マーカー値</t>
    </r>
    <r>
      <rPr>
        <sz val="12"/>
        <color theme="1"/>
        <rFont val="ＭＳ Ｐゴシック"/>
        <family val="3"/>
        <charset val="128"/>
      </rPr>
      <t>を入力してください。</t>
    </r>
    <phoneticPr fontId="5"/>
  </si>
  <si>
    <t>DR (/年)</t>
    <rPh sb="5" eb="6">
      <t>ネン</t>
    </rPh>
    <phoneticPr fontId="3"/>
  </si>
  <si>
    <t>観察期間 （年）</t>
    <rPh sb="0" eb="4">
      <t>カンサツキカン</t>
    </rPh>
    <rPh sb="6" eb="7">
      <t>ネン</t>
    </rPh>
    <phoneticPr fontId="5"/>
  </si>
  <si>
    <t>観察期間 （年）</t>
    <rPh sb="0" eb="2">
      <t>カンサツ</t>
    </rPh>
    <rPh sb="2" eb="4">
      <t>キカン</t>
    </rPh>
    <rPh sb="6" eb="7">
      <t>ネン</t>
    </rPh>
    <phoneticPr fontId="5"/>
  </si>
  <si>
    <t>期間 （年）</t>
    <rPh sb="0" eb="2">
      <t>キカン</t>
    </rPh>
    <rPh sb="4" eb="5">
      <t>ネン</t>
    </rPh>
    <phoneticPr fontId="5"/>
  </si>
  <si>
    <t>体積の
ダブリングタイム</t>
    <rPh sb="0" eb="2">
      <t>タイセキ</t>
    </rPh>
    <phoneticPr fontId="3"/>
  </si>
  <si>
    <t>体積の
ダブリングレイト</t>
    <rPh sb="0" eb="2">
      <t>タイセキ</t>
    </rPh>
    <phoneticPr fontId="3"/>
  </si>
  <si>
    <r>
      <rPr>
        <sz val="12"/>
        <color theme="1"/>
        <rFont val="ＭＳ Ｐゴシック"/>
        <family val="3"/>
        <charset val="128"/>
      </rPr>
      <t>③</t>
    </r>
    <phoneticPr fontId="9"/>
  </si>
  <si>
    <r>
      <rPr>
        <sz val="12"/>
        <color theme="1"/>
        <rFont val="ＭＳ Ｐゴシック"/>
        <family val="3"/>
        <charset val="128"/>
      </rPr>
      <t>①</t>
    </r>
    <phoneticPr fontId="9"/>
  </si>
  <si>
    <r>
      <rPr>
        <sz val="12"/>
        <color theme="1"/>
        <rFont val="ＭＳ Ｐゴシック"/>
        <family val="3"/>
        <charset val="128"/>
      </rPr>
      <t>②</t>
    </r>
    <phoneticPr fontId="9"/>
  </si>
  <si>
    <t>①</t>
    <phoneticPr fontId="5"/>
  </si>
  <si>
    <r>
      <t>水色のセルに</t>
    </r>
    <r>
      <rPr>
        <sz val="12"/>
        <color rgb="FF3366FF"/>
        <rFont val="ＭＳ Ｐゴシック"/>
        <family val="3"/>
        <charset val="128"/>
      </rPr>
      <t>検査日</t>
    </r>
    <r>
      <rPr>
        <sz val="12"/>
        <color theme="1"/>
        <rFont val="ＭＳ Ｐゴシック"/>
        <family val="3"/>
        <charset val="128"/>
      </rPr>
      <t>を入力してください。</t>
    </r>
    <phoneticPr fontId="5"/>
  </si>
  <si>
    <r>
      <t>水色のセルに</t>
    </r>
    <r>
      <rPr>
        <sz val="12"/>
        <color rgb="FF3366FF"/>
        <rFont val="ＭＳ Ｐゴシック"/>
        <family val="3"/>
        <charset val="128"/>
      </rPr>
      <t>腫瘍の大きさ</t>
    </r>
    <r>
      <rPr>
        <sz val="12"/>
        <color theme="1"/>
        <rFont val="ＭＳ Ｐゴシック"/>
        <family val="3"/>
        <charset val="128"/>
      </rPr>
      <t>を入力してください。</t>
    </r>
    <phoneticPr fontId="5"/>
  </si>
  <si>
    <t>③</t>
    <phoneticPr fontId="5"/>
  </si>
  <si>
    <t>入力値を○、回帰直線から計算し求められる値を×で表示
回帰直線からのずれを視覚的にわかりやすくしたグラフ</t>
    <phoneticPr fontId="5"/>
  </si>
  <si>
    <t>Y軸を入力値にして表示したグラフ</t>
    <phoneticPr fontId="5"/>
  </si>
  <si>
    <t>Log（入力値）をY軸にとって表示したグラフ</t>
    <phoneticPr fontId="5"/>
  </si>
  <si>
    <r>
      <t>➡ オレンジ色のセルにこの</t>
    </r>
    <r>
      <rPr>
        <sz val="11.5"/>
        <color rgb="FFFF6600"/>
        <rFont val="ＭＳ Ｐゴシック"/>
        <family val="3"/>
        <charset val="128"/>
      </rPr>
      <t>進行に要する期間</t>
    </r>
    <r>
      <rPr>
        <sz val="11.5"/>
        <color theme="1"/>
        <rFont val="ＭＳ Ｐゴシック"/>
        <family val="3"/>
        <charset val="128"/>
      </rPr>
      <t>が計算されます。</t>
    </r>
    <phoneticPr fontId="5"/>
  </si>
  <si>
    <r>
      <rPr>
        <sz val="11.5"/>
        <color theme="1"/>
        <rFont val="ＭＳ Ｐゴシック"/>
        <family val="3"/>
        <charset val="128"/>
      </rPr>
      <t>　（※</t>
    </r>
    <r>
      <rPr>
        <sz val="11.5"/>
        <color theme="1"/>
        <rFont val="Arial"/>
        <family val="2"/>
      </rPr>
      <t xml:space="preserve"> </t>
    </r>
    <r>
      <rPr>
        <sz val="11.5"/>
        <color theme="1"/>
        <rFont val="ＭＳ Ｐゴシック"/>
        <family val="3"/>
        <charset val="128"/>
      </rPr>
      <t>長径と短径、長径と厚さの比は同じものと仮定して計算）</t>
    </r>
    <phoneticPr fontId="5"/>
  </si>
  <si>
    <r>
      <t>➡ 緑色のセルに</t>
    </r>
    <r>
      <rPr>
        <sz val="11.5"/>
        <color rgb="FF008000"/>
        <rFont val="ＭＳ Ｐゴシック"/>
        <family val="3"/>
        <charset val="128"/>
      </rPr>
      <t>未来の腫瘍マーカー予測値</t>
    </r>
    <r>
      <rPr>
        <sz val="11.5"/>
        <color theme="1"/>
        <rFont val="ＭＳ Ｐゴシック"/>
        <family val="3"/>
        <charset val="128"/>
      </rPr>
      <t>が計算されます。</t>
    </r>
    <phoneticPr fontId="5"/>
  </si>
  <si>
    <r>
      <t>➡ 緑色のセルに</t>
    </r>
    <r>
      <rPr>
        <sz val="11.5"/>
        <color rgb="FF008000"/>
        <rFont val="ＭＳ Ｐゴシック"/>
        <family val="3"/>
        <charset val="128"/>
      </rPr>
      <t>未来の腫瘍の大きさ</t>
    </r>
    <r>
      <rPr>
        <sz val="11.5"/>
        <color theme="1"/>
        <rFont val="ＭＳ Ｐゴシック"/>
        <family val="3"/>
        <charset val="128"/>
      </rPr>
      <t>が計算されます。</t>
    </r>
    <phoneticPr fontId="5"/>
  </si>
  <si>
    <r>
      <t>➡ ピンク色のセルに</t>
    </r>
    <r>
      <rPr>
        <sz val="12"/>
        <color rgb="FFFF0080"/>
        <rFont val="ＭＳ Ｐゴシック"/>
        <family val="3"/>
        <charset val="128"/>
      </rPr>
      <t>ダブリングタイム</t>
    </r>
    <r>
      <rPr>
        <sz val="12"/>
        <rFont val="ＭＳ Ｐゴシック"/>
        <family val="3"/>
        <charset val="128"/>
      </rPr>
      <t>と</t>
    </r>
    <r>
      <rPr>
        <sz val="12"/>
        <color rgb="FFFF0080"/>
        <rFont val="ＭＳ Ｐゴシック"/>
        <family val="3"/>
        <charset val="128"/>
      </rPr>
      <t>ダブリングレイト</t>
    </r>
    <r>
      <rPr>
        <sz val="12"/>
        <color theme="1"/>
        <rFont val="ＭＳ Ｐゴシック"/>
        <family val="3"/>
        <charset val="128"/>
      </rPr>
      <t>が計算されます。</t>
    </r>
    <phoneticPr fontId="5"/>
  </si>
  <si>
    <t xml:space="preserve"> 回帰直線と傾きを表示</t>
    <phoneticPr fontId="5"/>
  </si>
  <si>
    <t xml:space="preserve"> 回帰直線と傾きを表示</t>
    <phoneticPr fontId="5"/>
  </si>
  <si>
    <r>
      <rPr>
        <sz val="9"/>
        <color theme="1"/>
        <rFont val="ＭＳ Ｐゴシック"/>
        <family val="3"/>
        <charset val="128"/>
      </rPr>
      <t>入力値を</t>
    </r>
    <r>
      <rPr>
        <sz val="9"/>
        <color theme="1"/>
        <rFont val="Arial"/>
        <family val="2"/>
      </rPr>
      <t>○</t>
    </r>
    <r>
      <rPr>
        <sz val="9"/>
        <color theme="1"/>
        <rFont val="ＭＳ Ｐゴシック"/>
        <family val="3"/>
        <charset val="128"/>
      </rPr>
      <t>、回帰直線から計算し求められる値を</t>
    </r>
    <r>
      <rPr>
        <sz val="9"/>
        <color theme="1"/>
        <rFont val="Arial"/>
        <family val="2"/>
      </rPr>
      <t>×</t>
    </r>
    <r>
      <rPr>
        <sz val="9"/>
        <color theme="1"/>
        <rFont val="ＭＳ Ｐゴシック"/>
        <family val="3"/>
        <charset val="128"/>
      </rPr>
      <t>で表示</t>
    </r>
    <r>
      <rPr>
        <sz val="9"/>
        <color theme="1"/>
        <rFont val="Arial"/>
        <family val="2"/>
      </rPr>
      <t xml:space="preserve">
</t>
    </r>
    <r>
      <rPr>
        <sz val="9"/>
        <color theme="1"/>
        <rFont val="ＭＳ Ｐゴシック"/>
        <family val="3"/>
        <charset val="128"/>
      </rPr>
      <t>回帰直線からのずれを視覚的にわかりやすくしたグラフ</t>
    </r>
    <phoneticPr fontId="5"/>
  </si>
  <si>
    <r>
      <rPr>
        <sz val="11.5"/>
        <color rgb="FF000000"/>
        <rFont val="ＭＳ Ｐゴシック"/>
        <family val="3"/>
        <charset val="128"/>
      </rPr>
      <t>※</t>
    </r>
    <r>
      <rPr>
        <sz val="11.5"/>
        <color rgb="FF000000"/>
        <rFont val="Arial"/>
        <family val="2"/>
      </rPr>
      <t xml:space="preserve"> </t>
    </r>
    <r>
      <rPr>
        <sz val="11.5"/>
        <color rgb="FF000000"/>
        <rFont val="ＭＳ Ｐゴシック"/>
        <family val="3"/>
        <charset val="128"/>
      </rPr>
      <t>他のエクセルファイルに作ったデータをコピー・ペーストしてもかまいません。</t>
    </r>
    <phoneticPr fontId="5"/>
  </si>
  <si>
    <r>
      <rPr>
        <b/>
        <sz val="11.5"/>
        <color rgb="FFFF0080"/>
        <rFont val="ＭＳ Ｐゴシック"/>
        <family val="3"/>
        <charset val="128"/>
      </rPr>
      <t>※</t>
    </r>
    <r>
      <rPr>
        <b/>
        <sz val="11.5"/>
        <color rgb="FFFF0080"/>
        <rFont val="Arial"/>
        <family val="2"/>
      </rPr>
      <t xml:space="preserve"> </t>
    </r>
    <r>
      <rPr>
        <b/>
        <sz val="11.5"/>
        <color rgb="FFFF0080"/>
        <rFont val="ＭＳ Ｐゴシック"/>
        <family val="3"/>
        <charset val="128"/>
      </rPr>
      <t>現在入っている数値はダミーデータです。上書きしてご利用ください。</t>
    </r>
    <phoneticPr fontId="5"/>
  </si>
  <si>
    <r>
      <rPr>
        <sz val="11.5"/>
        <color rgb="FF000000"/>
        <rFont val="ＭＳ Ｐゴシック"/>
        <family val="3"/>
        <charset val="128"/>
      </rPr>
      <t>※</t>
    </r>
    <r>
      <rPr>
        <sz val="11.5"/>
        <color rgb="FF000000"/>
        <rFont val="Arial"/>
        <family val="2"/>
      </rPr>
      <t xml:space="preserve"> </t>
    </r>
    <r>
      <rPr>
        <sz val="11.5"/>
        <color rgb="FF000000"/>
        <rFont val="ＭＳ Ｐゴシック"/>
        <family val="3"/>
        <charset val="128"/>
      </rPr>
      <t>他のエクセルファイルに作ったデータをコピー・ペーストしてもかまいません。</t>
    </r>
    <phoneticPr fontId="5"/>
  </si>
  <si>
    <r>
      <rPr>
        <b/>
        <sz val="11.5"/>
        <color rgb="FFFF0080"/>
        <rFont val="ＭＳ Ｐゴシック"/>
        <family val="3"/>
        <charset val="128"/>
      </rPr>
      <t>※</t>
    </r>
    <r>
      <rPr>
        <b/>
        <sz val="11.5"/>
        <color rgb="FFFF0080"/>
        <rFont val="Arial"/>
        <family val="2"/>
      </rPr>
      <t xml:space="preserve"> </t>
    </r>
    <r>
      <rPr>
        <b/>
        <sz val="11.5"/>
        <color rgb="FFFF0080"/>
        <rFont val="ＭＳ Ｐゴシック"/>
        <family val="3"/>
        <charset val="128"/>
      </rPr>
      <t>現在入っている数値はダミーデータです。上書きしてご利用ください。</t>
    </r>
    <phoneticPr fontId="5"/>
  </si>
  <si>
    <r>
      <t>水色のセルに</t>
    </r>
    <r>
      <rPr>
        <sz val="12"/>
        <color rgb="FF3366FF"/>
        <rFont val="ＭＳ Ｐゴシック"/>
        <family val="3"/>
        <charset val="128"/>
      </rPr>
      <t>ダブリングタイム</t>
    </r>
    <r>
      <rPr>
        <b/>
        <sz val="12"/>
        <color rgb="FFFF0080"/>
        <rFont val="ＭＳ Ｐゴシック"/>
        <family val="3"/>
        <charset val="128"/>
      </rPr>
      <t>または</t>
    </r>
    <r>
      <rPr>
        <sz val="12"/>
        <color rgb="FF3366FF"/>
        <rFont val="ＭＳ Ｐゴシック"/>
        <family val="3"/>
        <charset val="128"/>
      </rPr>
      <t>ダブリングレイト</t>
    </r>
    <r>
      <rPr>
        <sz val="12"/>
        <color theme="1"/>
        <rFont val="ＭＳ Ｐゴシック"/>
        <family val="3"/>
        <charset val="128"/>
      </rPr>
      <t>を</t>
    </r>
    <phoneticPr fontId="5"/>
  </si>
  <si>
    <r>
      <t>Y</t>
    </r>
    <r>
      <rPr>
        <sz val="11"/>
        <color theme="0"/>
        <rFont val="ＭＳ Ｐゴシック"/>
        <family val="3"/>
        <charset val="128"/>
      </rPr>
      <t>軸を入力値にして表示したグラフ</t>
    </r>
    <phoneticPr fontId="5"/>
  </si>
  <si>
    <r>
      <t>水色のセルに</t>
    </r>
    <r>
      <rPr>
        <sz val="12"/>
        <color rgb="FF3366FF"/>
        <rFont val="ＭＳ Ｐゴシック"/>
        <family val="3"/>
        <charset val="128"/>
      </rPr>
      <t>ダブリングタイム</t>
    </r>
    <r>
      <rPr>
        <b/>
        <sz val="12"/>
        <color rgb="FFFF0080"/>
        <rFont val="ＭＳ Ｐゴシック"/>
        <family val="3"/>
        <charset val="128"/>
      </rPr>
      <t>または</t>
    </r>
    <r>
      <rPr>
        <sz val="12"/>
        <color rgb="FF3366FF"/>
        <rFont val="ＭＳ Ｐゴシック"/>
        <family val="3"/>
        <charset val="128"/>
      </rPr>
      <t>ダブリングレイト</t>
    </r>
    <r>
      <rPr>
        <sz val="12"/>
        <color theme="1"/>
        <rFont val="ＭＳ Ｐゴシック"/>
        <family val="3"/>
        <charset val="128"/>
      </rPr>
      <t>を</t>
    </r>
    <phoneticPr fontId="5"/>
  </si>
  <si>
    <t>Time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</si>
</sst>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76" formatCode="0.0_ "/>
    <numFmt numFmtId="177" formatCode="0.00_);[Red]\(0.00\)"/>
    <numFmt numFmtId="178" formatCode="0.0_);[Red]\(0.0\)"/>
    <numFmt numFmtId="179" formatCode="0.000_ "/>
    <numFmt numFmtId="180" formatCode="0.00_ "/>
    <numFmt numFmtId="181" formatCode="#,##0&quot;  日&quot;"/>
    <numFmt numFmtId="182" formatCode="#,##0.0&quot;  月&quot;"/>
    <numFmt numFmtId="183" formatCode="#,##0.00&quot;  年&quot;"/>
    <numFmt numFmtId="184" formatCode="#,##0.00&quot;  /日&quot;"/>
    <numFmt numFmtId="185" formatCode="#,##0.00&quot;  /月&quot;"/>
    <numFmt numFmtId="186" formatCode="#,##0.00&quot;  /年&quot;"/>
    <numFmt numFmtId="187" formatCode="0.0"/>
  </numFmts>
  <fonts count="71" x14ac:knownFonts="1">
    <font>
      <sz val="11"/>
      <color theme="1"/>
      <name val="ＭＳ Ｐゴシック"/>
      <family val="3"/>
      <charset val="128"/>
      <scheme val="minor"/>
    </font>
    <font>
      <sz val="12"/>
      <color theme="1"/>
      <name val="ＭＳ ゴシック"/>
      <family val="2"/>
      <charset val="128"/>
    </font>
    <font>
      <sz val="12"/>
      <color theme="1"/>
      <name val="ＭＳ ゴシック"/>
      <family val="2"/>
      <charset val="128"/>
    </font>
    <font>
      <sz val="6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u/>
      <sz val="11"/>
      <color theme="1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</font>
    <font>
      <sz val="6"/>
      <name val="ＭＳ ゴシック"/>
      <family val="2"/>
      <charset val="128"/>
    </font>
    <font>
      <b/>
      <sz val="12"/>
      <color theme="0"/>
      <name val="ＭＳ Ｐゴシック"/>
      <family val="3"/>
      <charset val="128"/>
    </font>
    <font>
      <sz val="12"/>
      <color rgb="FF3366FF"/>
      <name val="ＭＳ Ｐゴシック"/>
      <family val="3"/>
      <charset val="128"/>
    </font>
    <font>
      <sz val="12"/>
      <color theme="0"/>
      <name val="ＭＳ Ｐゴシック"/>
      <family val="3"/>
      <charset val="128"/>
    </font>
    <font>
      <sz val="12"/>
      <color rgb="FF006100"/>
      <name val="ＭＳ ゴシック"/>
      <family val="2"/>
      <charset val="128"/>
    </font>
    <font>
      <sz val="12"/>
      <name val="ＭＳ Ｐゴシック"/>
      <family val="3"/>
      <charset val="128"/>
    </font>
    <font>
      <b/>
      <sz val="14"/>
      <color theme="1"/>
      <name val="ＭＳ Ｐゴシック"/>
      <family val="3"/>
      <charset val="128"/>
    </font>
    <font>
      <b/>
      <sz val="12"/>
      <color rgb="FF3366FF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color rgb="FFFF0080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20"/>
      <color rgb="FF000090"/>
      <name val="Arial"/>
      <family val="2"/>
    </font>
    <font>
      <sz val="12"/>
      <color theme="1"/>
      <name val="Arial"/>
      <family val="2"/>
    </font>
    <font>
      <b/>
      <sz val="20"/>
      <color theme="0"/>
      <name val="Arial"/>
      <family val="2"/>
    </font>
    <font>
      <sz val="12"/>
      <color theme="0"/>
      <name val="Arial"/>
      <family val="2"/>
    </font>
    <font>
      <sz val="12"/>
      <name val="Arial"/>
      <family val="2"/>
    </font>
    <font>
      <b/>
      <sz val="14"/>
      <color theme="1"/>
      <name val="Arial"/>
      <family val="2"/>
    </font>
    <font>
      <b/>
      <sz val="14"/>
      <color theme="1"/>
      <name val="Microsoft Yi Baiti"/>
      <family val="4"/>
    </font>
    <font>
      <sz val="12"/>
      <color rgb="FF000000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12"/>
      <color rgb="FF000090"/>
      <name val="Arial"/>
      <family val="2"/>
    </font>
    <font>
      <b/>
      <sz val="12"/>
      <color theme="0"/>
      <name val="Arial"/>
      <family val="2"/>
    </font>
    <font>
      <b/>
      <sz val="12"/>
      <color indexed="8"/>
      <name val="Arial"/>
      <family val="2"/>
    </font>
    <font>
      <b/>
      <sz val="12"/>
      <color indexed="53"/>
      <name val="Arial"/>
      <family val="2"/>
    </font>
    <font>
      <b/>
      <sz val="12"/>
      <color rgb="FFFF6600"/>
      <name val="Arial"/>
      <family val="2"/>
    </font>
    <font>
      <b/>
      <sz val="20"/>
      <color theme="1"/>
      <name val="Arial"/>
      <family val="2"/>
    </font>
    <font>
      <b/>
      <sz val="14"/>
      <color rgb="FF000000"/>
      <name val="Arial"/>
      <family val="2"/>
    </font>
    <font>
      <b/>
      <sz val="14"/>
      <color rgb="FF000000"/>
      <name val="Microsoft Yi Baiti"/>
      <family val="4"/>
    </font>
    <font>
      <sz val="12"/>
      <color theme="3" tint="0.39997558519241921"/>
      <name val="Arial"/>
      <family val="2"/>
    </font>
    <font>
      <b/>
      <sz val="14"/>
      <color rgb="FF000000"/>
      <name val="ＭＳ Ｐゴシック"/>
      <family val="3"/>
      <charset val="128"/>
    </font>
    <font>
      <sz val="14"/>
      <color theme="1"/>
      <name val="Arial"/>
      <family val="2"/>
    </font>
    <font>
      <sz val="14"/>
      <name val="Arial"/>
      <family val="2"/>
    </font>
    <font>
      <sz val="11.5"/>
      <color theme="0"/>
      <name val="ＭＳ Ｐゴシック"/>
      <family val="3"/>
      <charset val="128"/>
    </font>
    <font>
      <sz val="11.5"/>
      <color theme="0"/>
      <name val="Arial"/>
      <family val="2"/>
    </font>
    <font>
      <b/>
      <sz val="13"/>
      <color theme="0"/>
      <name val="ＭＳ Ｐゴシック"/>
      <family val="3"/>
      <charset val="128"/>
    </font>
    <font>
      <b/>
      <sz val="11.5"/>
      <color rgb="FF3366FF"/>
      <name val="ＭＳ Ｐゴシック"/>
      <family val="3"/>
      <charset val="128"/>
    </font>
    <font>
      <b/>
      <sz val="11"/>
      <color rgb="FF3366FF"/>
      <name val="ＭＳ Ｐゴシック"/>
      <family val="3"/>
      <charset val="128"/>
    </font>
    <font>
      <sz val="11.5"/>
      <color theme="1"/>
      <name val="ＭＳ Ｐゴシック"/>
      <family val="3"/>
      <charset val="128"/>
    </font>
    <font>
      <sz val="11.5"/>
      <color rgb="FFFF6600"/>
      <name val="ＭＳ Ｐゴシック"/>
      <family val="3"/>
      <charset val="128"/>
    </font>
    <font>
      <b/>
      <sz val="11.5"/>
      <color rgb="FF3366FF"/>
      <name val="ＭＳ Ｐゴシック"/>
      <family val="3"/>
      <charset val="128"/>
      <scheme val="major"/>
    </font>
    <font>
      <b/>
      <sz val="11.5"/>
      <color theme="3" tint="0.39997558519241921"/>
      <name val="Arial"/>
      <family val="2"/>
    </font>
    <font>
      <sz val="11.5"/>
      <color theme="1"/>
      <name val="Arial"/>
      <family val="2"/>
    </font>
    <font>
      <sz val="11.5"/>
      <color rgb="FF008000"/>
      <name val="ＭＳ Ｐゴシック"/>
      <family val="3"/>
      <charset val="128"/>
    </font>
    <font>
      <sz val="9"/>
      <name val="ＭＳ Ｐゴシック"/>
      <family val="3"/>
      <charset val="128"/>
    </font>
    <font>
      <sz val="9"/>
      <name val="Arial"/>
      <family val="2"/>
    </font>
    <font>
      <sz val="9"/>
      <color theme="1"/>
      <name val="Arial"/>
      <family val="2"/>
    </font>
    <font>
      <sz val="9"/>
      <color theme="1"/>
      <name val="ＭＳ Ｐゴシック"/>
      <family val="3"/>
      <charset val="128"/>
    </font>
    <font>
      <sz val="11.5"/>
      <color rgb="FF000000"/>
      <name val="Arial"/>
      <family val="2"/>
    </font>
    <font>
      <sz val="11.5"/>
      <color rgb="FF000000"/>
      <name val="ＭＳ Ｐゴシック"/>
      <family val="3"/>
      <charset val="128"/>
    </font>
    <font>
      <b/>
      <sz val="11.5"/>
      <color rgb="FFFF0080"/>
      <name val="Arial"/>
      <family val="2"/>
    </font>
    <font>
      <b/>
      <sz val="11.5"/>
      <color rgb="FFFF0080"/>
      <name val="ＭＳ Ｐゴシック"/>
      <family val="3"/>
      <charset val="128"/>
    </font>
    <font>
      <b/>
      <sz val="12"/>
      <color rgb="FFFF0080"/>
      <name val="ＭＳ Ｐゴシック"/>
      <family val="3"/>
      <charset val="128"/>
    </font>
    <font>
      <b/>
      <sz val="18"/>
      <color rgb="FFFF0080"/>
      <name val="ＭＳ Ｐゴシック"/>
      <family val="3"/>
      <charset val="128"/>
    </font>
    <font>
      <b/>
      <sz val="18"/>
      <color rgb="FFFF0080"/>
      <name val="Arial"/>
      <family val="2"/>
    </font>
    <font>
      <b/>
      <sz val="14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0080"/>
        <bgColor indexed="64"/>
      </patternFill>
    </fill>
    <fill>
      <patternFill patternType="solid">
        <fgColor rgb="FFFF8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1C328"/>
        <bgColor indexed="64"/>
      </patternFill>
    </fill>
  </fills>
  <borders count="4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theme="3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medium">
        <color theme="3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ck">
        <color theme="3"/>
      </left>
      <right/>
      <top style="thick">
        <color theme="3"/>
      </top>
      <bottom style="medium">
        <color theme="3"/>
      </bottom>
      <diagonal/>
    </border>
    <border>
      <left/>
      <right/>
      <top style="thick">
        <color theme="3"/>
      </top>
      <bottom style="medium">
        <color theme="3"/>
      </bottom>
      <diagonal/>
    </border>
    <border>
      <left/>
      <right style="thick">
        <color theme="3"/>
      </right>
      <top style="thick">
        <color theme="3"/>
      </top>
      <bottom style="medium">
        <color theme="3"/>
      </bottom>
      <diagonal/>
    </border>
    <border>
      <left style="thick">
        <color theme="3"/>
      </left>
      <right/>
      <top/>
      <bottom/>
      <diagonal/>
    </border>
    <border>
      <left/>
      <right style="thick">
        <color theme="3"/>
      </right>
      <top/>
      <bottom/>
      <diagonal/>
    </border>
    <border>
      <left style="thick">
        <color theme="3"/>
      </left>
      <right/>
      <top/>
      <bottom style="thick">
        <color theme="3"/>
      </bottom>
      <diagonal/>
    </border>
    <border>
      <left/>
      <right/>
      <top/>
      <bottom style="thick">
        <color theme="3"/>
      </bottom>
      <diagonal/>
    </border>
    <border>
      <left/>
      <right style="thick">
        <color theme="3"/>
      </right>
      <top/>
      <bottom style="thick">
        <color theme="3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60">
    <xf numFmtId="0" fontId="0" fillId="0" borderId="0">
      <alignment vertical="center"/>
    </xf>
    <xf numFmtId="0" fontId="4" fillId="2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2" fillId="0" borderId="0"/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" fillId="0" borderId="0"/>
    <xf numFmtId="0" fontId="13" fillId="2" borderId="0" applyNumberFormat="0" applyBorder="0" applyAlignment="0" applyProtection="0"/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" fillId="0" borderId="0"/>
  </cellStyleXfs>
  <cellXfs count="233">
    <xf numFmtId="0" fontId="0" fillId="0" borderId="0" xfId="0">
      <alignment vertical="center"/>
    </xf>
    <xf numFmtId="0" fontId="2" fillId="0" borderId="0" xfId="10"/>
    <xf numFmtId="0" fontId="30" fillId="0" borderId="0" xfId="0" applyFont="1" applyFill="1" applyAlignment="1">
      <alignment vertical="center"/>
    </xf>
    <xf numFmtId="0" fontId="32" fillId="0" borderId="0" xfId="0" applyFont="1" applyFill="1" applyAlignment="1">
      <alignment vertical="center"/>
    </xf>
    <xf numFmtId="0" fontId="31" fillId="0" borderId="0" xfId="0" applyFont="1" applyFill="1" applyAlignment="1">
      <alignment vertical="center"/>
    </xf>
    <xf numFmtId="0" fontId="33" fillId="0" borderId="0" xfId="0" applyFont="1" applyFill="1" applyBorder="1" applyAlignment="1">
      <alignment vertical="center"/>
    </xf>
    <xf numFmtId="0" fontId="32" fillId="0" borderId="0" xfId="0" applyFont="1" applyFill="1" applyAlignment="1">
      <alignment horizontal="right" vertical="center"/>
    </xf>
    <xf numFmtId="0" fontId="31" fillId="0" borderId="0" xfId="0" applyFont="1" applyFill="1" applyBorder="1" applyAlignment="1">
      <alignment vertical="center"/>
    </xf>
    <xf numFmtId="49" fontId="31" fillId="0" borderId="0" xfId="0" applyNumberFormat="1" applyFont="1" applyFill="1" applyBorder="1" applyAlignment="1">
      <alignment vertical="center"/>
    </xf>
    <xf numFmtId="0" fontId="30" fillId="0" borderId="0" xfId="0" applyFont="1" applyFill="1" applyBorder="1" applyAlignment="1">
      <alignment vertical="center"/>
    </xf>
    <xf numFmtId="0" fontId="31" fillId="0" borderId="0" xfId="1" applyFont="1" applyFill="1" applyBorder="1" applyAlignment="1">
      <alignment horizontal="center" vertical="center"/>
    </xf>
    <xf numFmtId="178" fontId="34" fillId="0" borderId="0" xfId="1" applyNumberFormat="1" applyFont="1" applyFill="1" applyBorder="1" applyAlignment="1">
      <alignment vertical="center"/>
    </xf>
    <xf numFmtId="0" fontId="32" fillId="0" borderId="0" xfId="1" applyFont="1" applyFill="1" applyBorder="1" applyAlignment="1">
      <alignment vertical="center"/>
    </xf>
    <xf numFmtId="0" fontId="32" fillId="0" borderId="0" xfId="0" applyFont="1" applyFill="1" applyAlignment="1">
      <alignment horizontal="center" vertical="center"/>
    </xf>
    <xf numFmtId="56" fontId="32" fillId="0" borderId="0" xfId="0" applyNumberFormat="1" applyFont="1" applyFill="1" applyAlignment="1">
      <alignment horizontal="center" vertical="center" wrapText="1"/>
    </xf>
    <xf numFmtId="0" fontId="32" fillId="0" borderId="0" xfId="0" applyFont="1" applyFill="1" applyAlignment="1">
      <alignment horizontal="center" vertical="center" wrapText="1"/>
    </xf>
    <xf numFmtId="0" fontId="35" fillId="0" borderId="0" xfId="0" applyFont="1" applyFill="1" applyAlignment="1">
      <alignment vertical="center"/>
    </xf>
    <xf numFmtId="14" fontId="31" fillId="0" borderId="0" xfId="0" applyNumberFormat="1" applyFont="1" applyFill="1" applyBorder="1" applyAlignment="1">
      <alignment vertical="center"/>
    </xf>
    <xf numFmtId="14" fontId="30" fillId="0" borderId="0" xfId="0" applyNumberFormat="1" applyFont="1" applyFill="1" applyAlignment="1">
      <alignment horizontal="center" vertical="center"/>
    </xf>
    <xf numFmtId="178" fontId="30" fillId="0" borderId="0" xfId="0" applyNumberFormat="1" applyFont="1" applyFill="1" applyAlignment="1">
      <alignment vertical="center"/>
    </xf>
    <xf numFmtId="0" fontId="22" fillId="0" borderId="0" xfId="59" applyFont="1" applyAlignment="1">
      <alignment vertical="center"/>
    </xf>
    <xf numFmtId="0" fontId="36" fillId="0" borderId="0" xfId="59" applyFont="1" applyAlignment="1">
      <alignment horizontal="center" vertical="center"/>
    </xf>
    <xf numFmtId="178" fontId="36" fillId="0" borderId="0" xfId="59" applyNumberFormat="1" applyFont="1" applyAlignment="1">
      <alignment horizontal="right" vertical="center"/>
    </xf>
    <xf numFmtId="178" fontId="36" fillId="0" borderId="0" xfId="59" applyNumberFormat="1" applyFont="1" applyAlignment="1">
      <alignment vertical="center"/>
    </xf>
    <xf numFmtId="178" fontId="25" fillId="0" borderId="0" xfId="59" applyNumberFormat="1" applyFont="1" applyAlignment="1">
      <alignment vertical="center"/>
    </xf>
    <xf numFmtId="178" fontId="37" fillId="0" borderId="0" xfId="59" applyNumberFormat="1" applyFont="1" applyAlignment="1">
      <alignment vertical="center"/>
    </xf>
    <xf numFmtId="0" fontId="24" fillId="0" borderId="0" xfId="59" applyFont="1" applyAlignment="1">
      <alignment vertical="center"/>
    </xf>
    <xf numFmtId="0" fontId="25" fillId="0" borderId="0" xfId="59" applyFont="1" applyAlignment="1">
      <alignment vertical="center"/>
    </xf>
    <xf numFmtId="0" fontId="22" fillId="0" borderId="0" xfId="59" applyFont="1" applyAlignment="1">
      <alignment horizontal="center" vertical="center"/>
    </xf>
    <xf numFmtId="178" fontId="22" fillId="0" borderId="0" xfId="59" applyNumberFormat="1" applyFont="1" applyAlignment="1">
      <alignment horizontal="right" vertical="center"/>
    </xf>
    <xf numFmtId="178" fontId="22" fillId="0" borderId="0" xfId="59" applyNumberFormat="1" applyFont="1" applyAlignment="1">
      <alignment vertical="center"/>
    </xf>
    <xf numFmtId="178" fontId="24" fillId="0" borderId="0" xfId="59" applyNumberFormat="1" applyFont="1" applyAlignment="1">
      <alignment vertical="center"/>
    </xf>
    <xf numFmtId="0" fontId="26" fillId="0" borderId="0" xfId="59" applyFont="1" applyAlignment="1">
      <alignment horizontal="left" vertical="center"/>
    </xf>
    <xf numFmtId="0" fontId="26" fillId="0" borderId="0" xfId="59" applyFont="1" applyAlignment="1">
      <alignment horizontal="center" vertical="center"/>
    </xf>
    <xf numFmtId="0" fontId="24" fillId="0" borderId="0" xfId="59" applyFont="1" applyAlignment="1">
      <alignment horizontal="center" vertical="center"/>
    </xf>
    <xf numFmtId="0" fontId="25" fillId="0" borderId="0" xfId="59" applyFont="1" applyAlignment="1">
      <alignment horizontal="center" vertical="center"/>
    </xf>
    <xf numFmtId="0" fontId="29" fillId="0" borderId="0" xfId="59" applyFont="1" applyAlignment="1">
      <alignment horizontal="left" vertical="center"/>
    </xf>
    <xf numFmtId="0" fontId="29" fillId="0" borderId="0" xfId="59" applyFont="1" applyAlignment="1">
      <alignment horizontal="center" vertical="center"/>
    </xf>
    <xf numFmtId="0" fontId="24" fillId="0" borderId="0" xfId="59" applyFont="1" applyAlignment="1">
      <alignment horizontal="left" vertical="center"/>
    </xf>
    <xf numFmtId="178" fontId="22" fillId="0" borderId="0" xfId="59" applyNumberFormat="1" applyFont="1" applyAlignment="1">
      <alignment horizontal="left" vertical="center"/>
    </xf>
    <xf numFmtId="178" fontId="22" fillId="0" borderId="0" xfId="59" applyNumberFormat="1" applyFont="1" applyAlignment="1">
      <alignment horizontal="center" vertical="center"/>
    </xf>
    <xf numFmtId="0" fontId="38" fillId="0" borderId="0" xfId="0" applyFont="1" applyFill="1" applyAlignment="1">
      <alignment vertical="center"/>
    </xf>
    <xf numFmtId="14" fontId="39" fillId="0" borderId="0" xfId="0" applyNumberFormat="1" applyFont="1" applyFill="1" applyAlignment="1">
      <alignment horizontal="center" vertical="center"/>
    </xf>
    <xf numFmtId="178" fontId="39" fillId="0" borderId="0" xfId="0" applyNumberFormat="1" applyFont="1" applyFill="1" applyAlignment="1">
      <alignment vertical="center"/>
    </xf>
    <xf numFmtId="0" fontId="37" fillId="0" borderId="0" xfId="0" applyFont="1" applyFill="1" applyAlignment="1">
      <alignment vertical="center"/>
    </xf>
    <xf numFmtId="0" fontId="40" fillId="0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24" fillId="0" borderId="0" xfId="0" applyFont="1" applyFill="1" applyAlignment="1">
      <alignment horizontal="right" vertical="center"/>
    </xf>
    <xf numFmtId="0" fontId="25" fillId="0" borderId="0" xfId="0" applyFont="1" applyFill="1" applyBorder="1" applyAlignment="1">
      <alignment vertical="center"/>
    </xf>
    <xf numFmtId="0" fontId="25" fillId="0" borderId="0" xfId="1" applyFont="1" applyFill="1" applyBorder="1" applyAlignment="1">
      <alignment horizontal="center" vertical="center"/>
    </xf>
    <xf numFmtId="178" fontId="25" fillId="0" borderId="0" xfId="1" applyNumberFormat="1" applyFont="1" applyFill="1" applyBorder="1" applyAlignment="1">
      <alignment vertical="center"/>
    </xf>
    <xf numFmtId="178" fontId="25" fillId="0" borderId="0" xfId="0" applyNumberFormat="1" applyFont="1" applyFill="1" applyAlignment="1">
      <alignment vertical="center"/>
    </xf>
    <xf numFmtId="0" fontId="25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 wrapText="1"/>
    </xf>
    <xf numFmtId="0" fontId="24" fillId="0" borderId="0" xfId="0" applyFont="1" applyFill="1" applyAlignment="1">
      <alignment horizontal="center" vertical="center"/>
    </xf>
    <xf numFmtId="56" fontId="24" fillId="0" borderId="0" xfId="0" applyNumberFormat="1" applyFont="1" applyFill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14" fontId="25" fillId="0" borderId="0" xfId="0" applyNumberFormat="1" applyFont="1" applyFill="1" applyBorder="1" applyAlignment="1">
      <alignment vertical="center"/>
    </xf>
    <xf numFmtId="14" fontId="25" fillId="0" borderId="0" xfId="0" applyNumberFormat="1" applyFont="1" applyFill="1" applyAlignment="1">
      <alignment horizontal="center" vertical="center"/>
    </xf>
    <xf numFmtId="0" fontId="42" fillId="0" borderId="0" xfId="0" applyFont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21" fillId="0" borderId="0" xfId="59" applyFont="1" applyAlignment="1">
      <alignment horizontal="right" vertical="center"/>
    </xf>
    <xf numFmtId="0" fontId="21" fillId="0" borderId="0" xfId="59" applyFont="1" applyAlignment="1">
      <alignment horizontal="center" vertical="center"/>
    </xf>
    <xf numFmtId="0" fontId="23" fillId="0" borderId="0" xfId="59" applyFont="1" applyAlignment="1">
      <alignment vertical="center"/>
    </xf>
    <xf numFmtId="0" fontId="22" fillId="0" borderId="0" xfId="59" applyFont="1" applyAlignment="1">
      <alignment horizontal="right" vertical="center"/>
    </xf>
    <xf numFmtId="0" fontId="25" fillId="0" borderId="0" xfId="59" applyFont="1" applyAlignment="1">
      <alignment vertical="center" wrapText="1"/>
    </xf>
    <xf numFmtId="0" fontId="29" fillId="0" borderId="0" xfId="59" applyFont="1" applyAlignment="1">
      <alignment vertical="center"/>
    </xf>
    <xf numFmtId="178" fontId="29" fillId="0" borderId="0" xfId="59" applyNumberFormat="1" applyFont="1" applyAlignment="1">
      <alignment horizontal="left" vertical="center"/>
    </xf>
    <xf numFmtId="0" fontId="22" fillId="0" borderId="4" xfId="59" applyFont="1" applyBorder="1" applyAlignment="1">
      <alignment vertical="center"/>
    </xf>
    <xf numFmtId="0" fontId="22" fillId="0" borderId="0" xfId="59" applyFont="1" applyBorder="1" applyAlignment="1">
      <alignment vertical="center"/>
    </xf>
    <xf numFmtId="0" fontId="41" fillId="0" borderId="0" xfId="59" applyFont="1" applyAlignment="1">
      <alignment vertical="center"/>
    </xf>
    <xf numFmtId="0" fontId="22" fillId="0" borderId="0" xfId="59" applyFont="1" applyAlignment="1">
      <alignment horizontal="left" vertical="center"/>
    </xf>
    <xf numFmtId="0" fontId="24" fillId="0" borderId="0" xfId="59" applyFont="1" applyFill="1" applyAlignment="1">
      <alignment horizontal="center" vertical="center"/>
    </xf>
    <xf numFmtId="0" fontId="22" fillId="0" borderId="4" xfId="59" applyFont="1" applyBorder="1" applyAlignment="1">
      <alignment horizontal="center" vertical="center" wrapText="1"/>
    </xf>
    <xf numFmtId="0" fontId="22" fillId="0" borderId="4" xfId="59" applyFont="1" applyBorder="1" applyAlignment="1">
      <alignment horizontal="center" vertical="center"/>
    </xf>
    <xf numFmtId="0" fontId="24" fillId="0" borderId="4" xfId="59" applyFont="1" applyBorder="1" applyAlignment="1">
      <alignment horizontal="center" vertical="center"/>
    </xf>
    <xf numFmtId="0" fontId="24" fillId="0" borderId="0" xfId="59" applyFont="1" applyBorder="1" applyAlignment="1">
      <alignment horizontal="center" vertical="center"/>
    </xf>
    <xf numFmtId="0" fontId="24" fillId="0" borderId="0" xfId="59" applyFont="1" applyAlignment="1">
      <alignment horizontal="right" vertical="center"/>
    </xf>
    <xf numFmtId="0" fontId="24" fillId="0" borderId="0" xfId="59" applyFont="1" applyBorder="1" applyAlignment="1">
      <alignment horizontal="right" vertical="center"/>
    </xf>
    <xf numFmtId="0" fontId="44" fillId="5" borderId="5" xfId="59" applyFont="1" applyFill="1" applyBorder="1" applyAlignment="1">
      <alignment horizontal="center" vertical="center"/>
    </xf>
    <xf numFmtId="0" fontId="24" fillId="0" borderId="0" xfId="59" applyFont="1" applyFill="1" applyBorder="1" applyAlignment="1">
      <alignment horizontal="right" vertical="center"/>
    </xf>
    <xf numFmtId="0" fontId="24" fillId="0" borderId="0" xfId="59" applyFont="1" applyFill="1" applyAlignment="1">
      <alignment horizontal="right" vertical="center"/>
    </xf>
    <xf numFmtId="0" fontId="26" fillId="0" borderId="0" xfId="59" applyFont="1" applyAlignment="1">
      <alignment horizontal="right" vertical="center"/>
    </xf>
    <xf numFmtId="179" fontId="26" fillId="3" borderId="13" xfId="59" applyNumberFormat="1" applyFont="1" applyFill="1" applyBorder="1" applyAlignment="1">
      <alignment horizontal="center" vertical="center"/>
    </xf>
    <xf numFmtId="0" fontId="22" fillId="0" borderId="0" xfId="59" applyFont="1" applyFill="1" applyBorder="1" applyAlignment="1">
      <alignment horizontal="center" vertical="center"/>
    </xf>
    <xf numFmtId="0" fontId="25" fillId="0" borderId="0" xfId="59" applyFont="1" applyFill="1" applyBorder="1" applyAlignment="1">
      <alignment horizontal="center" vertical="center"/>
    </xf>
    <xf numFmtId="0" fontId="24" fillId="0" borderId="0" xfId="59" applyFont="1" applyFill="1" applyBorder="1" applyAlignment="1">
      <alignment horizontal="center" vertical="center"/>
    </xf>
    <xf numFmtId="0" fontId="24" fillId="0" borderId="0" xfId="59" applyFont="1" applyFill="1" applyAlignment="1">
      <alignment vertical="center"/>
    </xf>
    <xf numFmtId="0" fontId="25" fillId="0" borderId="0" xfId="59" applyFont="1" applyFill="1" applyAlignment="1">
      <alignment vertical="center"/>
    </xf>
    <xf numFmtId="0" fontId="22" fillId="0" borderId="0" xfId="59" applyFont="1" applyFill="1" applyAlignment="1">
      <alignment horizontal="center" vertical="center"/>
    </xf>
    <xf numFmtId="0" fontId="29" fillId="0" borderId="0" xfId="59" applyFont="1" applyFill="1" applyAlignment="1">
      <alignment horizontal="right" vertical="center"/>
    </xf>
    <xf numFmtId="0" fontId="22" fillId="0" borderId="0" xfId="59" applyFont="1" applyFill="1" applyAlignment="1">
      <alignment horizontal="right" vertical="center"/>
    </xf>
    <xf numFmtId="0" fontId="22" fillId="0" borderId="0" xfId="59" applyFont="1" applyFill="1" applyAlignment="1">
      <alignment vertical="center"/>
    </xf>
    <xf numFmtId="0" fontId="24" fillId="0" borderId="4" xfId="59" applyFont="1" applyBorder="1" applyAlignment="1">
      <alignment vertical="center"/>
    </xf>
    <xf numFmtId="180" fontId="26" fillId="10" borderId="12" xfId="59" applyNumberFormat="1" applyFont="1" applyFill="1" applyBorder="1" applyAlignment="1" applyProtection="1">
      <alignment horizontal="center" vertical="center"/>
    </xf>
    <xf numFmtId="180" fontId="26" fillId="10" borderId="13" xfId="59" applyNumberFormat="1" applyFont="1" applyFill="1" applyBorder="1" applyAlignment="1" applyProtection="1">
      <alignment horizontal="center" vertical="center"/>
    </xf>
    <xf numFmtId="179" fontId="26" fillId="10" borderId="13" xfId="59" applyNumberFormat="1" applyFont="1" applyFill="1" applyBorder="1" applyAlignment="1">
      <alignment horizontal="center" vertical="center"/>
    </xf>
    <xf numFmtId="0" fontId="8" fillId="0" borderId="0" xfId="59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8" fillId="0" borderId="0" xfId="59" applyFont="1" applyAlignment="1">
      <alignment horizontal="center" vertical="center"/>
    </xf>
    <xf numFmtId="0" fontId="8" fillId="0" borderId="0" xfId="59" applyFont="1" applyAlignment="1">
      <alignment vertical="center"/>
    </xf>
    <xf numFmtId="0" fontId="22" fillId="0" borderId="4" xfId="59" applyFont="1" applyBorder="1" applyAlignment="1">
      <alignment horizontal="left" vertical="center"/>
    </xf>
    <xf numFmtId="0" fontId="22" fillId="0" borderId="0" xfId="59" applyFont="1" applyFill="1" applyAlignment="1">
      <alignment horizontal="left" vertical="center"/>
    </xf>
    <xf numFmtId="0" fontId="8" fillId="0" borderId="0" xfId="59" applyFont="1" applyAlignment="1">
      <alignment vertical="top"/>
    </xf>
    <xf numFmtId="0" fontId="8" fillId="0" borderId="0" xfId="59" applyFont="1" applyAlignment="1">
      <alignment horizontal="center"/>
    </xf>
    <xf numFmtId="0" fontId="8" fillId="0" borderId="0" xfId="59" applyFont="1" applyAlignment="1"/>
    <xf numFmtId="0" fontId="22" fillId="0" borderId="0" xfId="59" applyFont="1" applyAlignment="1">
      <alignment horizontal="right"/>
    </xf>
    <xf numFmtId="0" fontId="22" fillId="0" borderId="0" xfId="59" applyFont="1" applyAlignment="1"/>
    <xf numFmtId="0" fontId="8" fillId="0" borderId="4" xfId="59" applyFont="1" applyBorder="1" applyAlignment="1">
      <alignment vertical="center"/>
    </xf>
    <xf numFmtId="0" fontId="8" fillId="0" borderId="0" xfId="59" applyFont="1" applyAlignment="1">
      <alignment horizontal="left" vertical="top"/>
    </xf>
    <xf numFmtId="0" fontId="8" fillId="0" borderId="0" xfId="59" applyFont="1" applyAlignment="1">
      <alignment horizontal="center" vertical="top"/>
    </xf>
    <xf numFmtId="0" fontId="22" fillId="0" borderId="0" xfId="59" applyFont="1" applyAlignment="1">
      <alignment vertical="top"/>
    </xf>
    <xf numFmtId="0" fontId="22" fillId="0" borderId="0" xfId="0" applyFont="1" applyFill="1" applyAlignment="1">
      <alignment vertical="center"/>
    </xf>
    <xf numFmtId="178" fontId="25" fillId="0" borderId="0" xfId="59" applyNumberFormat="1" applyFont="1" applyAlignment="1">
      <alignment horizontal="left" vertical="center"/>
    </xf>
    <xf numFmtId="178" fontId="24" fillId="0" borderId="0" xfId="59" applyNumberFormat="1" applyFont="1" applyAlignment="1">
      <alignment horizontal="left" vertical="center"/>
    </xf>
    <xf numFmtId="0" fontId="25" fillId="0" borderId="0" xfId="59" applyFont="1" applyAlignment="1">
      <alignment horizontal="left" vertical="center"/>
    </xf>
    <xf numFmtId="187" fontId="25" fillId="4" borderId="1" xfId="0" applyNumberFormat="1" applyFont="1" applyFill="1" applyBorder="1" applyAlignment="1" applyProtection="1">
      <alignment vertical="center"/>
      <protection locked="0"/>
    </xf>
    <xf numFmtId="0" fontId="46" fillId="4" borderId="6" xfId="59" applyNumberFormat="1" applyFont="1" applyFill="1" applyBorder="1" applyAlignment="1" applyProtection="1">
      <alignment horizontal="center" vertical="center"/>
      <protection locked="0"/>
    </xf>
    <xf numFmtId="0" fontId="46" fillId="4" borderId="8" xfId="59" applyNumberFormat="1" applyFont="1" applyFill="1" applyBorder="1" applyAlignment="1" applyProtection="1">
      <alignment horizontal="center" vertical="center"/>
      <protection locked="0"/>
    </xf>
    <xf numFmtId="177" fontId="46" fillId="4" borderId="3" xfId="59" applyNumberFormat="1" applyFont="1" applyFill="1" applyBorder="1" applyAlignment="1" applyProtection="1">
      <alignment horizontal="center" vertical="center"/>
      <protection locked="0"/>
    </xf>
    <xf numFmtId="187" fontId="25" fillId="4" borderId="15" xfId="0" applyNumberFormat="1" applyFont="1" applyFill="1" applyBorder="1" applyAlignment="1" applyProtection="1">
      <alignment vertical="center"/>
      <protection locked="0"/>
    </xf>
    <xf numFmtId="187" fontId="25" fillId="4" borderId="10" xfId="0" applyNumberFormat="1" applyFont="1" applyFill="1" applyBorder="1" applyAlignment="1" applyProtection="1">
      <alignment vertical="center"/>
      <protection locked="0"/>
    </xf>
    <xf numFmtId="187" fontId="25" fillId="4" borderId="8" xfId="0" applyNumberFormat="1" applyFont="1" applyFill="1" applyBorder="1" applyAlignment="1" applyProtection="1">
      <alignment vertical="center"/>
      <protection locked="0"/>
    </xf>
    <xf numFmtId="178" fontId="16" fillId="0" borderId="28" xfId="0" applyNumberFormat="1" applyFont="1" applyFill="1" applyBorder="1" applyAlignment="1">
      <alignment horizontal="center" vertical="center"/>
    </xf>
    <xf numFmtId="187" fontId="22" fillId="4" borderId="29" xfId="0" applyNumberFormat="1" applyFont="1" applyFill="1" applyBorder="1" applyAlignment="1" applyProtection="1">
      <alignment vertical="center"/>
      <protection locked="0"/>
    </xf>
    <xf numFmtId="187" fontId="22" fillId="4" borderId="30" xfId="0" applyNumberFormat="1" applyFont="1" applyFill="1" applyBorder="1" applyAlignment="1" applyProtection="1">
      <alignment vertical="center"/>
      <protection locked="0"/>
    </xf>
    <xf numFmtId="14" fontId="16" fillId="0" borderId="31" xfId="0" applyNumberFormat="1" applyFont="1" applyFill="1" applyBorder="1" applyAlignment="1">
      <alignment horizontal="center" vertical="center"/>
    </xf>
    <xf numFmtId="14" fontId="22" fillId="4" borderId="32" xfId="0" applyNumberFormat="1" applyFont="1" applyFill="1" applyBorder="1" applyAlignment="1" applyProtection="1">
      <alignment horizontal="center" vertical="center"/>
      <protection locked="0"/>
    </xf>
    <xf numFmtId="14" fontId="22" fillId="4" borderId="33" xfId="0" applyNumberFormat="1" applyFont="1" applyFill="1" applyBorder="1" applyAlignment="1" applyProtection="1">
      <alignment horizontal="center" vertical="center"/>
      <protection locked="0"/>
    </xf>
    <xf numFmtId="187" fontId="25" fillId="4" borderId="35" xfId="0" applyNumberFormat="1" applyFont="1" applyFill="1" applyBorder="1" applyAlignment="1" applyProtection="1">
      <alignment vertical="center"/>
      <protection locked="0"/>
    </xf>
    <xf numFmtId="187" fontId="25" fillId="4" borderId="36" xfId="0" applyNumberFormat="1" applyFont="1" applyFill="1" applyBorder="1" applyAlignment="1" applyProtection="1">
      <alignment vertical="center"/>
      <protection locked="0"/>
    </xf>
    <xf numFmtId="14" fontId="25" fillId="4" borderId="32" xfId="0" applyNumberFormat="1" applyFont="1" applyFill="1" applyBorder="1" applyAlignment="1" applyProtection="1">
      <alignment horizontal="center" vertical="center"/>
      <protection locked="0"/>
    </xf>
    <xf numFmtId="14" fontId="25" fillId="4" borderId="33" xfId="0" applyNumberFormat="1" applyFont="1" applyFill="1" applyBorder="1" applyAlignment="1" applyProtection="1">
      <alignment horizontal="center" vertical="center"/>
      <protection locked="0"/>
    </xf>
    <xf numFmtId="0" fontId="25" fillId="0" borderId="0" xfId="59" applyFont="1" applyBorder="1" applyAlignment="1">
      <alignment vertical="center"/>
    </xf>
    <xf numFmtId="0" fontId="31" fillId="0" borderId="40" xfId="0" applyFont="1" applyFill="1" applyBorder="1" applyAlignment="1">
      <alignment vertical="center"/>
    </xf>
    <xf numFmtId="0" fontId="30" fillId="0" borderId="41" xfId="0" applyFont="1" applyFill="1" applyBorder="1" applyAlignment="1">
      <alignment vertical="center"/>
    </xf>
    <xf numFmtId="0" fontId="31" fillId="0" borderId="42" xfId="0" applyFont="1" applyFill="1" applyBorder="1" applyAlignment="1">
      <alignment vertical="center"/>
    </xf>
    <xf numFmtId="0" fontId="31" fillId="0" borderId="43" xfId="0" applyFont="1" applyFill="1" applyBorder="1" applyAlignment="1">
      <alignment vertical="center"/>
    </xf>
    <xf numFmtId="0" fontId="30" fillId="0" borderId="43" xfId="0" applyFont="1" applyFill="1" applyBorder="1" applyAlignment="1">
      <alignment vertical="center"/>
    </xf>
    <xf numFmtId="0" fontId="30" fillId="0" borderId="44" xfId="0" applyFont="1" applyFill="1" applyBorder="1" applyAlignment="1">
      <alignment vertical="center"/>
    </xf>
    <xf numFmtId="0" fontId="30" fillId="0" borderId="40" xfId="0" applyFont="1" applyFill="1" applyBorder="1" applyAlignment="1">
      <alignment vertical="center"/>
    </xf>
    <xf numFmtId="0" fontId="30" fillId="0" borderId="42" xfId="0" applyFont="1" applyFill="1" applyBorder="1" applyAlignment="1">
      <alignment vertical="center"/>
    </xf>
    <xf numFmtId="0" fontId="25" fillId="0" borderId="40" xfId="0" applyFont="1" applyFill="1" applyBorder="1" applyAlignment="1">
      <alignment vertical="center"/>
    </xf>
    <xf numFmtId="0" fontId="25" fillId="0" borderId="41" xfId="0" applyFont="1" applyFill="1" applyBorder="1" applyAlignment="1">
      <alignment vertical="center"/>
    </xf>
    <xf numFmtId="0" fontId="25" fillId="0" borderId="40" xfId="0" applyFont="1" applyFill="1" applyBorder="1" applyAlignment="1">
      <alignment horizontal="center" vertical="center"/>
    </xf>
    <xf numFmtId="0" fontId="25" fillId="0" borderId="41" xfId="0" applyFont="1" applyFill="1" applyBorder="1" applyAlignment="1">
      <alignment horizontal="center" vertical="center"/>
    </xf>
    <xf numFmtId="0" fontId="25" fillId="0" borderId="42" xfId="0" applyFont="1" applyFill="1" applyBorder="1" applyAlignment="1">
      <alignment vertical="center"/>
    </xf>
    <xf numFmtId="0" fontId="25" fillId="0" borderId="43" xfId="0" applyFont="1" applyFill="1" applyBorder="1" applyAlignment="1">
      <alignment vertical="center"/>
    </xf>
    <xf numFmtId="0" fontId="25" fillId="0" borderId="44" xfId="0" applyFont="1" applyFill="1" applyBorder="1" applyAlignment="1">
      <alignment vertical="center"/>
    </xf>
    <xf numFmtId="0" fontId="47" fillId="4" borderId="6" xfId="14" applyNumberFormat="1" applyFont="1" applyFill="1" applyBorder="1" applyAlignment="1" applyProtection="1">
      <alignment horizontal="center" vertical="center"/>
      <protection locked="0"/>
    </xf>
    <xf numFmtId="0" fontId="47" fillId="4" borderId="3" xfId="14" applyNumberFormat="1" applyFont="1" applyFill="1" applyBorder="1" applyAlignment="1" applyProtection="1">
      <alignment horizontal="center" vertical="center"/>
      <protection locked="0"/>
    </xf>
    <xf numFmtId="0" fontId="47" fillId="4" borderId="1" xfId="59" applyNumberFormat="1" applyFont="1" applyFill="1" applyBorder="1" applyAlignment="1" applyProtection="1">
      <alignment horizontal="center" vertical="center"/>
      <protection locked="0"/>
    </xf>
    <xf numFmtId="0" fontId="47" fillId="4" borderId="15" xfId="59" applyNumberFormat="1" applyFont="1" applyFill="1" applyBorder="1" applyAlignment="1" applyProtection="1">
      <alignment horizontal="center" vertical="center"/>
      <protection locked="0"/>
    </xf>
    <xf numFmtId="0" fontId="47" fillId="4" borderId="10" xfId="59" applyNumberFormat="1" applyFont="1" applyFill="1" applyBorder="1" applyAlignment="1" applyProtection="1">
      <alignment horizontal="center" vertical="center"/>
      <protection locked="0"/>
    </xf>
    <xf numFmtId="0" fontId="47" fillId="4" borderId="8" xfId="59" applyNumberFormat="1" applyFont="1" applyFill="1" applyBorder="1" applyAlignment="1" applyProtection="1">
      <alignment horizontal="center" vertical="center"/>
      <protection locked="0"/>
    </xf>
    <xf numFmtId="178" fontId="16" fillId="0" borderId="34" xfId="0" applyNumberFormat="1" applyFont="1" applyFill="1" applyBorder="1" applyAlignment="1">
      <alignment horizontal="center" vertical="center"/>
    </xf>
    <xf numFmtId="178" fontId="16" fillId="0" borderId="9" xfId="0" applyNumberFormat="1" applyFont="1" applyFill="1" applyBorder="1" applyAlignment="1">
      <alignment horizontal="center" vertical="center"/>
    </xf>
    <xf numFmtId="178" fontId="16" fillId="0" borderId="6" xfId="0" applyNumberFormat="1" applyFont="1" applyFill="1" applyBorder="1" applyAlignment="1">
      <alignment horizontal="center" vertical="center"/>
    </xf>
    <xf numFmtId="0" fontId="47" fillId="4" borderId="8" xfId="59" applyFont="1" applyFill="1" applyBorder="1" applyAlignment="1" applyProtection="1">
      <alignment horizontal="center" vertical="center"/>
      <protection locked="0"/>
    </xf>
    <xf numFmtId="0" fontId="47" fillId="4" borderId="6" xfId="59" applyNumberFormat="1" applyFont="1" applyFill="1" applyBorder="1" applyAlignment="1" applyProtection="1">
      <alignment horizontal="center" vertical="center"/>
      <protection locked="0"/>
    </xf>
    <xf numFmtId="0" fontId="22" fillId="0" borderId="0" xfId="59" applyFont="1" applyAlignment="1">
      <alignment horizontal="center"/>
    </xf>
    <xf numFmtId="178" fontId="22" fillId="0" borderId="0" xfId="59" applyNumberFormat="1" applyFont="1" applyAlignment="1">
      <alignment horizontal="center"/>
    </xf>
    <xf numFmtId="178" fontId="25" fillId="0" borderId="0" xfId="1" applyNumberFormat="1" applyFont="1" applyFill="1" applyBorder="1" applyAlignment="1"/>
    <xf numFmtId="178" fontId="25" fillId="0" borderId="0" xfId="0" applyNumberFormat="1" applyFont="1" applyFill="1" applyAlignment="1"/>
    <xf numFmtId="0" fontId="48" fillId="7" borderId="23" xfId="0" applyNumberFormat="1" applyFont="1" applyFill="1" applyBorder="1" applyAlignment="1">
      <alignment horizontal="center" vertical="center" wrapText="1"/>
    </xf>
    <xf numFmtId="0" fontId="48" fillId="7" borderId="24" xfId="0" applyFont="1" applyFill="1" applyBorder="1" applyAlignment="1">
      <alignment horizontal="center" vertical="center" wrapText="1"/>
    </xf>
    <xf numFmtId="0" fontId="50" fillId="8" borderId="11" xfId="59" applyFont="1" applyFill="1" applyBorder="1" applyAlignment="1">
      <alignment horizontal="center" vertical="center" wrapText="1"/>
    </xf>
    <xf numFmtId="0" fontId="51" fillId="5" borderId="14" xfId="14" applyFont="1" applyFill="1" applyBorder="1" applyAlignment="1">
      <alignment horizontal="center" vertical="center"/>
    </xf>
    <xf numFmtId="0" fontId="51" fillId="5" borderId="7" xfId="59" applyFont="1" applyFill="1" applyBorder="1" applyAlignment="1">
      <alignment horizontal="center" vertical="center"/>
    </xf>
    <xf numFmtId="0" fontId="51" fillId="5" borderId="7" xfId="59" applyFont="1" applyFill="1" applyBorder="1" applyAlignment="1">
      <alignment horizontal="center" vertical="center" wrapText="1"/>
    </xf>
    <xf numFmtId="176" fontId="51" fillId="5" borderId="9" xfId="59" applyNumberFormat="1" applyFont="1" applyFill="1" applyBorder="1" applyAlignment="1">
      <alignment horizontal="center" vertical="center"/>
    </xf>
    <xf numFmtId="176" fontId="51" fillId="5" borderId="6" xfId="59" applyNumberFormat="1" applyFont="1" applyFill="1" applyBorder="1" applyAlignment="1">
      <alignment horizontal="center" vertical="center"/>
    </xf>
    <xf numFmtId="0" fontId="51" fillId="5" borderId="2" xfId="14" applyFont="1" applyFill="1" applyBorder="1" applyAlignment="1">
      <alignment horizontal="center" vertical="center" wrapText="1"/>
    </xf>
    <xf numFmtId="0" fontId="52" fillId="5" borderId="5" xfId="59" applyFont="1" applyFill="1" applyBorder="1" applyAlignment="1">
      <alignment horizontal="center" vertical="center" wrapText="1"/>
    </xf>
    <xf numFmtId="0" fontId="52" fillId="5" borderId="7" xfId="59" applyFont="1" applyFill="1" applyBorder="1" applyAlignment="1">
      <alignment horizontal="center" vertical="center" wrapText="1"/>
    </xf>
    <xf numFmtId="0" fontId="53" fillId="0" borderId="0" xfId="59" applyFont="1" applyAlignment="1">
      <alignment vertical="top"/>
    </xf>
    <xf numFmtId="0" fontId="53" fillId="0" borderId="0" xfId="59" applyFont="1" applyAlignment="1">
      <alignment vertical="center"/>
    </xf>
    <xf numFmtId="0" fontId="50" fillId="11" borderId="11" xfId="59" applyFont="1" applyFill="1" applyBorder="1" applyAlignment="1">
      <alignment horizontal="center" vertical="center" wrapText="1"/>
    </xf>
    <xf numFmtId="0" fontId="51" fillId="5" borderId="2" xfId="59" applyFont="1" applyFill="1" applyBorder="1" applyAlignment="1">
      <alignment horizontal="center" vertical="center" wrapText="1"/>
    </xf>
    <xf numFmtId="0" fontId="51" fillId="5" borderId="5" xfId="14" applyFont="1" applyFill="1" applyBorder="1" applyAlignment="1">
      <alignment horizontal="center" vertical="center" wrapText="1"/>
    </xf>
    <xf numFmtId="0" fontId="55" fillId="5" borderId="5" xfId="14" applyFont="1" applyFill="1" applyBorder="1" applyAlignment="1">
      <alignment horizontal="center" vertical="center" wrapText="1"/>
    </xf>
    <xf numFmtId="0" fontId="55" fillId="5" borderId="7" xfId="59" applyFont="1" applyFill="1" applyBorder="1" applyAlignment="1">
      <alignment horizontal="center" vertical="center" wrapText="1"/>
    </xf>
    <xf numFmtId="0" fontId="56" fillId="5" borderId="5" xfId="59" applyFont="1" applyFill="1" applyBorder="1" applyAlignment="1">
      <alignment horizontal="center" vertical="center"/>
    </xf>
    <xf numFmtId="0" fontId="57" fillId="0" borderId="0" xfId="59" applyFont="1" applyAlignment="1">
      <alignment vertical="center"/>
    </xf>
    <xf numFmtId="0" fontId="63" fillId="0" borderId="0" xfId="0" applyFont="1" applyAlignment="1">
      <alignment horizontal="left" vertical="center"/>
    </xf>
    <xf numFmtId="0" fontId="65" fillId="0" borderId="0" xfId="0" applyFont="1" applyAlignment="1">
      <alignment horizontal="left" vertical="center"/>
    </xf>
    <xf numFmtId="181" fontId="17" fillId="9" borderId="25" xfId="1" applyNumberFormat="1" applyFont="1" applyFill="1" applyBorder="1" applyAlignment="1">
      <alignment horizontal="right" vertical="center"/>
    </xf>
    <xf numFmtId="184" fontId="17" fillId="9" borderId="25" xfId="0" applyNumberFormat="1" applyFont="1" applyFill="1" applyBorder="1" applyAlignment="1">
      <alignment vertical="center"/>
    </xf>
    <xf numFmtId="182" fontId="17" fillId="9" borderId="25" xfId="1" applyNumberFormat="1" applyFont="1" applyFill="1" applyBorder="1" applyAlignment="1">
      <alignment horizontal="right" vertical="center"/>
    </xf>
    <xf numFmtId="185" fontId="17" fillId="9" borderId="25" xfId="0" applyNumberFormat="1" applyFont="1" applyFill="1" applyBorder="1" applyAlignment="1">
      <alignment vertical="center"/>
    </xf>
    <xf numFmtId="183" fontId="17" fillId="9" borderId="26" xfId="1" applyNumberFormat="1" applyFont="1" applyFill="1" applyBorder="1" applyAlignment="1">
      <alignment horizontal="right" vertical="center"/>
    </xf>
    <xf numFmtId="186" fontId="17" fillId="9" borderId="26" xfId="0" applyNumberFormat="1" applyFont="1" applyFill="1" applyBorder="1" applyAlignment="1">
      <alignment vertical="center"/>
    </xf>
    <xf numFmtId="0" fontId="68" fillId="0" borderId="0" xfId="59" applyFont="1" applyFill="1" applyAlignment="1">
      <alignment horizontal="center" vertical="center"/>
    </xf>
    <xf numFmtId="0" fontId="25" fillId="0" borderId="0" xfId="59" applyFont="1" applyFill="1" applyBorder="1" applyAlignment="1">
      <alignment vertical="center"/>
    </xf>
    <xf numFmtId="0" fontId="70" fillId="0" borderId="0" xfId="14" applyNumberFormat="1" applyFont="1" applyFill="1" applyBorder="1" applyAlignment="1" applyProtection="1">
      <alignment horizontal="center" vertical="center"/>
    </xf>
    <xf numFmtId="0" fontId="25" fillId="0" borderId="4" xfId="59" applyFont="1" applyBorder="1" applyAlignment="1">
      <alignment vertical="center"/>
    </xf>
    <xf numFmtId="0" fontId="25" fillId="0" borderId="0" xfId="59" applyFont="1" applyAlignment="1">
      <alignment horizontal="right" vertical="center"/>
    </xf>
    <xf numFmtId="0" fontId="25" fillId="0" borderId="0" xfId="59" applyFont="1" applyFill="1" applyBorder="1" applyAlignment="1">
      <alignment horizontal="right" vertical="center"/>
    </xf>
    <xf numFmtId="0" fontId="25" fillId="0" borderId="0" xfId="59" applyFont="1" applyFill="1" applyAlignment="1">
      <alignment horizontal="right" vertical="center"/>
    </xf>
    <xf numFmtId="0" fontId="46" fillId="4" borderId="45" xfId="59" applyFont="1" applyFill="1" applyBorder="1" applyAlignment="1" applyProtection="1">
      <alignment horizontal="center" vertical="center"/>
      <protection locked="0"/>
    </xf>
    <xf numFmtId="0" fontId="32" fillId="6" borderId="37" xfId="0" applyFont="1" applyFill="1" applyBorder="1" applyAlignment="1">
      <alignment horizontal="center" vertical="center"/>
    </xf>
    <xf numFmtId="0" fontId="24" fillId="6" borderId="38" xfId="0" applyFont="1" applyFill="1" applyBorder="1" applyAlignment="1">
      <alignment horizontal="center" vertical="center"/>
    </xf>
    <xf numFmtId="0" fontId="59" fillId="0" borderId="38" xfId="0" applyFont="1" applyFill="1" applyBorder="1" applyAlignment="1">
      <alignment horizontal="left" vertical="center"/>
    </xf>
    <xf numFmtId="0" fontId="60" fillId="0" borderId="38" xfId="0" applyFont="1" applyFill="1" applyBorder="1" applyAlignment="1">
      <alignment horizontal="left" vertical="center"/>
    </xf>
    <xf numFmtId="0" fontId="60" fillId="0" borderId="39" xfId="0" applyFont="1" applyFill="1" applyBorder="1" applyAlignment="1">
      <alignment horizontal="left" vertical="center"/>
    </xf>
    <xf numFmtId="0" fontId="32" fillId="6" borderId="38" xfId="0" applyFont="1" applyFill="1" applyBorder="1" applyAlignment="1">
      <alignment horizontal="center" vertical="center"/>
    </xf>
    <xf numFmtId="0" fontId="61" fillId="0" borderId="38" xfId="0" applyFont="1" applyFill="1" applyBorder="1" applyAlignment="1">
      <alignment horizontal="left" vertical="center" wrapText="1"/>
    </xf>
    <xf numFmtId="0" fontId="61" fillId="0" borderId="39" xfId="0" applyFont="1" applyFill="1" applyBorder="1" applyAlignment="1">
      <alignment horizontal="left" vertical="center" wrapText="1"/>
    </xf>
    <xf numFmtId="0" fontId="62" fillId="0" borderId="38" xfId="0" applyFont="1" applyFill="1" applyBorder="1" applyAlignment="1">
      <alignment horizontal="left" vertical="center" wrapText="1"/>
    </xf>
    <xf numFmtId="0" fontId="62" fillId="0" borderId="39" xfId="0" applyFont="1" applyFill="1" applyBorder="1" applyAlignment="1">
      <alignment horizontal="left" vertical="center" wrapText="1"/>
    </xf>
    <xf numFmtId="14" fontId="48" fillId="7" borderId="16" xfId="0" applyNumberFormat="1" applyFont="1" applyFill="1" applyBorder="1" applyAlignment="1">
      <alignment horizontal="center" vertical="center" wrapText="1"/>
    </xf>
    <xf numFmtId="14" fontId="49" fillId="7" borderId="17" xfId="0" applyNumberFormat="1" applyFont="1" applyFill="1" applyBorder="1" applyAlignment="1">
      <alignment horizontal="center" vertical="center"/>
    </xf>
    <xf numFmtId="0" fontId="20" fillId="6" borderId="37" xfId="0" applyFont="1" applyFill="1" applyBorder="1" applyAlignment="1">
      <alignment horizontal="center" vertical="center"/>
    </xf>
    <xf numFmtId="0" fontId="20" fillId="6" borderId="38" xfId="0" applyFont="1" applyFill="1" applyBorder="1" applyAlignment="1">
      <alignment horizontal="center" vertical="center"/>
    </xf>
    <xf numFmtId="0" fontId="59" fillId="0" borderId="39" xfId="0" applyFont="1" applyFill="1" applyBorder="1" applyAlignment="1">
      <alignment horizontal="left" vertical="center"/>
    </xf>
    <xf numFmtId="181" fontId="17" fillId="9" borderId="18" xfId="1" applyNumberFormat="1" applyFont="1" applyFill="1" applyBorder="1" applyAlignment="1">
      <alignment horizontal="right" vertical="center"/>
    </xf>
    <xf numFmtId="181" fontId="17" fillId="9" borderId="19" xfId="1" applyNumberFormat="1" applyFont="1" applyFill="1" applyBorder="1" applyAlignment="1">
      <alignment horizontal="right" vertical="center"/>
    </xf>
    <xf numFmtId="184" fontId="17" fillId="9" borderId="18" xfId="0" applyNumberFormat="1" applyFont="1" applyFill="1" applyBorder="1" applyAlignment="1">
      <alignment horizontal="right" vertical="center"/>
    </xf>
    <xf numFmtId="184" fontId="17" fillId="9" borderId="19" xfId="0" applyNumberFormat="1" applyFont="1" applyFill="1" applyBorder="1" applyAlignment="1">
      <alignment horizontal="right" vertical="center"/>
    </xf>
    <xf numFmtId="182" fontId="17" fillId="9" borderId="18" xfId="1" applyNumberFormat="1" applyFont="1" applyFill="1" applyBorder="1" applyAlignment="1">
      <alignment horizontal="right" vertical="center"/>
    </xf>
    <xf numFmtId="182" fontId="17" fillId="9" borderId="19" xfId="1" applyNumberFormat="1" applyFont="1" applyFill="1" applyBorder="1" applyAlignment="1">
      <alignment horizontal="right" vertical="center"/>
    </xf>
    <xf numFmtId="185" fontId="17" fillId="9" borderId="18" xfId="0" applyNumberFormat="1" applyFont="1" applyFill="1" applyBorder="1" applyAlignment="1">
      <alignment horizontal="right" vertical="center"/>
    </xf>
    <xf numFmtId="185" fontId="17" fillId="9" borderId="19" xfId="0" applyNumberFormat="1" applyFont="1" applyFill="1" applyBorder="1" applyAlignment="1">
      <alignment horizontal="right" vertical="center"/>
    </xf>
    <xf numFmtId="183" fontId="17" fillId="9" borderId="20" xfId="1" applyNumberFormat="1" applyFont="1" applyFill="1" applyBorder="1" applyAlignment="1">
      <alignment horizontal="right" vertical="center"/>
    </xf>
    <xf numFmtId="183" fontId="17" fillId="9" borderId="21" xfId="1" applyNumberFormat="1" applyFont="1" applyFill="1" applyBorder="1" applyAlignment="1">
      <alignment horizontal="right" vertical="center"/>
    </xf>
    <xf numFmtId="186" fontId="17" fillId="9" borderId="20" xfId="0" applyNumberFormat="1" applyFont="1" applyFill="1" applyBorder="1" applyAlignment="1">
      <alignment horizontal="right" vertical="center"/>
    </xf>
    <xf numFmtId="186" fontId="17" fillId="9" borderId="21" xfId="0" applyNumberFormat="1" applyFont="1" applyFill="1" applyBorder="1" applyAlignment="1">
      <alignment horizontal="right" vertical="center"/>
    </xf>
    <xf numFmtId="0" fontId="10" fillId="6" borderId="22" xfId="59" applyFont="1" applyFill="1" applyBorder="1" applyAlignment="1">
      <alignment horizontal="left" vertical="center"/>
    </xf>
    <xf numFmtId="0" fontId="37" fillId="6" borderId="22" xfId="59" applyFont="1" applyFill="1" applyBorder="1" applyAlignment="1">
      <alignment horizontal="left" vertical="center"/>
    </xf>
    <xf numFmtId="0" fontId="68" fillId="0" borderId="27" xfId="59" applyFont="1" applyBorder="1" applyAlignment="1">
      <alignment horizontal="center" vertical="center"/>
    </xf>
    <xf numFmtId="0" fontId="69" fillId="0" borderId="27" xfId="59" applyFont="1" applyBorder="1" applyAlignment="1">
      <alignment horizontal="center" vertical="center"/>
    </xf>
  </cellXfs>
  <cellStyles count="60">
    <cellStyle name="ハイパーリンク" xfId="2" builtinId="8" hidden="1"/>
    <cellStyle name="ハイパーリンク" xfId="4" builtinId="8" hidden="1"/>
    <cellStyle name="ハイパーリンク" xfId="6" builtinId="8" hidden="1"/>
    <cellStyle name="ハイパーリンク" xfId="8" builtinId="8" hidden="1"/>
    <cellStyle name="ハイパーリンク" xfId="11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標準" xfId="0" builtinId="0"/>
    <cellStyle name="標準 2" xfId="10"/>
    <cellStyle name="標準 3" xfId="13"/>
    <cellStyle name="標準 3 2" xfId="59"/>
    <cellStyle name="表示済みのハイパーリンク" xfId="3" builtinId="9" hidden="1"/>
    <cellStyle name="表示済みのハイパーリンク" xfId="5" builtinId="9" hidden="1"/>
    <cellStyle name="表示済みのハイパーリンク" xfId="7" builtinId="9" hidden="1"/>
    <cellStyle name="表示済みのハイパーリンク" xfId="9" builtinId="9" hidden="1"/>
    <cellStyle name="表示済みのハイパーリンク" xfId="12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良い" xfId="1" builtinId="26"/>
    <cellStyle name="良い 2" xfId="14"/>
  </cellStyles>
  <dxfs count="0"/>
  <tableStyles count="0" defaultTableStyle="TableStyleMedium9" defaultPivotStyle="PivotStyleLight16"/>
  <colors>
    <mruColors>
      <color rgb="FFFF0080"/>
      <color rgb="FF66CCFF"/>
      <color rgb="FF0080FF"/>
      <color rgb="FFA9FB25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0093675646"/>
          <c:y val="0.0279650494967552"/>
          <c:w val="0.752177168433138"/>
          <c:h val="0.717605800494024"/>
        </c:manualLayout>
      </c:layout>
      <c:scatterChart>
        <c:scatterStyle val="lineMarker"/>
        <c:varyColors val="0"/>
        <c:ser>
          <c:idx val="1"/>
          <c:order val="0"/>
          <c:tx>
            <c:strRef>
              <c:f>'1_検査値のDT･DR計算'!$D$22</c:f>
              <c:strCache>
                <c:ptCount val="1"/>
                <c:pt idx="0">
                  <c:v>検査値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19050">
                <a:solidFill>
                  <a:srgbClr val="0000FF"/>
                </a:solidFill>
              </a:ln>
            </c:spPr>
          </c:marker>
          <c:xVal>
            <c:numRef>
              <c:f>'1_検査値のDT･DR計算'!$C$23:$C$223</c:f>
              <c:numCache>
                <c:formatCode>m/d/yy</c:formatCode>
                <c:ptCount val="201"/>
                <c:pt idx="0">
                  <c:v>42005.0</c:v>
                </c:pt>
                <c:pt idx="1">
                  <c:v>42370.0</c:v>
                </c:pt>
                <c:pt idx="2">
                  <c:v>42736.0</c:v>
                </c:pt>
                <c:pt idx="3">
                  <c:v>43101.0</c:v>
                </c:pt>
                <c:pt idx="4">
                  <c:v>41640.0</c:v>
                </c:pt>
              </c:numCache>
            </c:numRef>
          </c:xVal>
          <c:yVal>
            <c:numRef>
              <c:f>'1_検査値のDT･DR計算'!$D$23:$D$223</c:f>
              <c:numCache>
                <c:formatCode>0.0</c:formatCode>
                <c:ptCount val="201"/>
                <c:pt idx="0">
                  <c:v>2.5</c:v>
                </c:pt>
                <c:pt idx="1">
                  <c:v>4.2</c:v>
                </c:pt>
                <c:pt idx="2">
                  <c:v>7.6</c:v>
                </c:pt>
                <c:pt idx="3">
                  <c:v>17.0</c:v>
                </c:pt>
                <c:pt idx="4">
                  <c:v>1.0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68-4C3B-AFBE-50B288F6CB88}"/>
            </c:ext>
          </c:extLst>
        </c:ser>
        <c:ser>
          <c:idx val="0"/>
          <c:order val="1"/>
          <c:tx>
            <c:strRef>
              <c:f>'1_検査値のDT･DR計算'!$H$22</c:f>
              <c:strCache>
                <c:ptCount val="1"/>
                <c:pt idx="0">
                  <c:v>theoretical _x000d_values 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ln w="19050">
                <a:solidFill>
                  <a:srgbClr val="FF0000"/>
                </a:solidFill>
              </a:ln>
            </c:spPr>
          </c:marker>
          <c:xVal>
            <c:numRef>
              <c:f>'1_検査値のDT･DR計算'!$C$23:$C$223</c:f>
              <c:numCache>
                <c:formatCode>m/d/yy</c:formatCode>
                <c:ptCount val="201"/>
                <c:pt idx="0">
                  <c:v>42005.0</c:v>
                </c:pt>
                <c:pt idx="1">
                  <c:v>42370.0</c:v>
                </c:pt>
                <c:pt idx="2">
                  <c:v>42736.0</c:v>
                </c:pt>
                <c:pt idx="3">
                  <c:v>43101.0</c:v>
                </c:pt>
                <c:pt idx="4">
                  <c:v>41640.0</c:v>
                </c:pt>
              </c:numCache>
            </c:numRef>
          </c:xVal>
          <c:yVal>
            <c:numRef>
              <c:f>'1_検査値のDT･DR計算'!$H$23:$H$223</c:f>
              <c:numCache>
                <c:formatCode>General</c:formatCode>
                <c:ptCount val="201"/>
                <c:pt idx="0">
                  <c:v>2.148025859733217</c:v>
                </c:pt>
                <c:pt idx="1">
                  <c:v>4.228321777362718</c:v>
                </c:pt>
                <c:pt idx="2">
                  <c:v>8.33877750091758</c:v>
                </c:pt>
                <c:pt idx="3">
                  <c:v>16.41462291710547</c:v>
                </c:pt>
                <c:pt idx="4">
                  <c:v>1.091216642684293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0.0</c:v>
                </c:pt>
                <c:pt idx="64">
                  <c:v>0.0</c:v>
                </c:pt>
                <c:pt idx="65">
                  <c:v>0.0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</c:v>
                </c:pt>
                <c:pt idx="99">
                  <c:v>0.0</c:v>
                </c:pt>
                <c:pt idx="100">
                  <c:v>0.0</c:v>
                </c:pt>
                <c:pt idx="101">
                  <c:v>0.0</c:v>
                </c:pt>
                <c:pt idx="102">
                  <c:v>0.0</c:v>
                </c:pt>
                <c:pt idx="103">
                  <c:v>0.0</c:v>
                </c:pt>
                <c:pt idx="104">
                  <c:v>0.0</c:v>
                </c:pt>
                <c:pt idx="105">
                  <c:v>0.0</c:v>
                </c:pt>
                <c:pt idx="106">
                  <c:v>0.0</c:v>
                </c:pt>
                <c:pt idx="107">
                  <c:v>0.0</c:v>
                </c:pt>
                <c:pt idx="108">
                  <c:v>0.0</c:v>
                </c:pt>
                <c:pt idx="109">
                  <c:v>0.0</c:v>
                </c:pt>
                <c:pt idx="110">
                  <c:v>0.0</c:v>
                </c:pt>
                <c:pt idx="111">
                  <c:v>0.0</c:v>
                </c:pt>
                <c:pt idx="112">
                  <c:v>0.0</c:v>
                </c:pt>
                <c:pt idx="113">
                  <c:v>0.0</c:v>
                </c:pt>
                <c:pt idx="114">
                  <c:v>0.0</c:v>
                </c:pt>
                <c:pt idx="115">
                  <c:v>0.0</c:v>
                </c:pt>
                <c:pt idx="116">
                  <c:v>0.0</c:v>
                </c:pt>
                <c:pt idx="117">
                  <c:v>0.0</c:v>
                </c:pt>
                <c:pt idx="118">
                  <c:v>0.0</c:v>
                </c:pt>
                <c:pt idx="119">
                  <c:v>0.0</c:v>
                </c:pt>
                <c:pt idx="120">
                  <c:v>0.0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</c:v>
                </c:pt>
                <c:pt idx="125">
                  <c:v>0.0</c:v>
                </c:pt>
                <c:pt idx="126">
                  <c:v>0.0</c:v>
                </c:pt>
                <c:pt idx="127">
                  <c:v>0.0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0.0</c:v>
                </c:pt>
                <c:pt idx="137">
                  <c:v>0.0</c:v>
                </c:pt>
                <c:pt idx="138">
                  <c:v>0.0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0.0</c:v>
                </c:pt>
                <c:pt idx="147">
                  <c:v>0.0</c:v>
                </c:pt>
                <c:pt idx="148">
                  <c:v>0.0</c:v>
                </c:pt>
                <c:pt idx="149">
                  <c:v>0.0</c:v>
                </c:pt>
                <c:pt idx="150">
                  <c:v>0.0</c:v>
                </c:pt>
                <c:pt idx="151">
                  <c:v>0.0</c:v>
                </c:pt>
                <c:pt idx="152">
                  <c:v>0.0</c:v>
                </c:pt>
                <c:pt idx="153">
                  <c:v>0.0</c:v>
                </c:pt>
                <c:pt idx="154">
                  <c:v>0.0</c:v>
                </c:pt>
                <c:pt idx="155">
                  <c:v>0.0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  <c:pt idx="159">
                  <c:v>0.0</c:v>
                </c:pt>
                <c:pt idx="160">
                  <c:v>0.0</c:v>
                </c:pt>
                <c:pt idx="161">
                  <c:v>0.0</c:v>
                </c:pt>
                <c:pt idx="162">
                  <c:v>0.0</c:v>
                </c:pt>
                <c:pt idx="163">
                  <c:v>0.0</c:v>
                </c:pt>
                <c:pt idx="164">
                  <c:v>0.0</c:v>
                </c:pt>
                <c:pt idx="165">
                  <c:v>0.0</c:v>
                </c:pt>
                <c:pt idx="166">
                  <c:v>0.0</c:v>
                </c:pt>
                <c:pt idx="167">
                  <c:v>0.0</c:v>
                </c:pt>
                <c:pt idx="168">
                  <c:v>0.0</c:v>
                </c:pt>
                <c:pt idx="169">
                  <c:v>0.0</c:v>
                </c:pt>
                <c:pt idx="170">
                  <c:v>0.0</c:v>
                </c:pt>
                <c:pt idx="171">
                  <c:v>0.0</c:v>
                </c:pt>
                <c:pt idx="172">
                  <c:v>0.0</c:v>
                </c:pt>
                <c:pt idx="173">
                  <c:v>0.0</c:v>
                </c:pt>
                <c:pt idx="174">
                  <c:v>0.0</c:v>
                </c:pt>
                <c:pt idx="175">
                  <c:v>0.0</c:v>
                </c:pt>
                <c:pt idx="176">
                  <c:v>0.0</c:v>
                </c:pt>
                <c:pt idx="177">
                  <c:v>0.0</c:v>
                </c:pt>
                <c:pt idx="178">
                  <c:v>0.0</c:v>
                </c:pt>
                <c:pt idx="179">
                  <c:v>0.0</c:v>
                </c:pt>
                <c:pt idx="180">
                  <c:v>0.0</c:v>
                </c:pt>
                <c:pt idx="181">
                  <c:v>0.0</c:v>
                </c:pt>
                <c:pt idx="182">
                  <c:v>0.0</c:v>
                </c:pt>
                <c:pt idx="183">
                  <c:v>0.0</c:v>
                </c:pt>
                <c:pt idx="184">
                  <c:v>0.0</c:v>
                </c:pt>
                <c:pt idx="185">
                  <c:v>0.0</c:v>
                </c:pt>
                <c:pt idx="186">
                  <c:v>0.0</c:v>
                </c:pt>
                <c:pt idx="187">
                  <c:v>0.0</c:v>
                </c:pt>
                <c:pt idx="188">
                  <c:v>0.0</c:v>
                </c:pt>
                <c:pt idx="189">
                  <c:v>0.0</c:v>
                </c:pt>
                <c:pt idx="190">
                  <c:v>0.0</c:v>
                </c:pt>
                <c:pt idx="191">
                  <c:v>0.0</c:v>
                </c:pt>
                <c:pt idx="192">
                  <c:v>0.0</c:v>
                </c:pt>
                <c:pt idx="193">
                  <c:v>0.0</c:v>
                </c:pt>
                <c:pt idx="194">
                  <c:v>0.0</c:v>
                </c:pt>
                <c:pt idx="195">
                  <c:v>0.0</c:v>
                </c:pt>
                <c:pt idx="196">
                  <c:v>0.0</c:v>
                </c:pt>
                <c:pt idx="197">
                  <c:v>0.0</c:v>
                </c:pt>
                <c:pt idx="198">
                  <c:v>0.0</c:v>
                </c:pt>
                <c:pt idx="199">
                  <c:v>0.0</c:v>
                </c:pt>
                <c:pt idx="200">
                  <c:v>0.0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968-4C3B-AFBE-50B288F6C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410872"/>
        <c:axId val="2113415640"/>
      </c:scatterChart>
      <c:valAx>
        <c:axId val="2113410872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ln w="15875">
            <a:solidFill>
              <a:schemeClr val="tx1"/>
            </a:solidFill>
          </a:ln>
        </c:spPr>
        <c:txPr>
          <a:bodyPr rot="-5400000" vert="horz"/>
          <a:lstStyle/>
          <a:p>
            <a:pPr>
              <a:defRPr sz="900"/>
            </a:pPr>
            <a:endParaRPr lang="ja-JP"/>
          </a:p>
        </c:txPr>
        <c:crossAx val="2113415640"/>
        <c:crosses val="autoZero"/>
        <c:crossBetween val="midCat"/>
      </c:valAx>
      <c:valAx>
        <c:axId val="2113415640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Actual Value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00819274879763226"/>
              <c:y val="0.302664017516827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15875">
            <a:solidFill>
              <a:schemeClr val="tx1"/>
            </a:solidFill>
          </a:ln>
        </c:spPr>
        <c:crossAx val="21134108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68621937321939"/>
          <c:y val="0.39625720164609"/>
          <c:w val="0.125950712250712"/>
          <c:h val="0.1865802469135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/>
          <a:ea typeface="+mn-ea"/>
          <a:cs typeface="Arial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666895836491"/>
          <c:y val="0.0295668871717043"/>
          <c:w val="0.710481973757836"/>
          <c:h val="0.716532954111009"/>
        </c:manualLayout>
      </c:layout>
      <c:scatterChart>
        <c:scatterStyle val="lineMarker"/>
        <c:varyColors val="0"/>
        <c:ser>
          <c:idx val="0"/>
          <c:order val="0"/>
          <c:tx>
            <c:strRef>
              <c:f>'1_検査値のDT･DR計算'!$E$22</c:f>
              <c:strCache>
                <c:ptCount val="1"/>
                <c:pt idx="0">
                  <c:v>log(value)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</c:spPr>
          </c:marker>
          <c:dLbls>
            <c:dLbl>
              <c:idx val="200"/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92-4C78-91FC-23859AA422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name>approximation  line</c:name>
            <c:spPr>
              <a:ln w="19050"/>
            </c:spPr>
            <c:trendlineType val="linear"/>
            <c:dispRSqr val="0"/>
            <c:dispEq val="1"/>
            <c:trendlineLbl>
              <c:layout>
                <c:manualLayout>
                  <c:x val="-0.287928206773484"/>
                  <c:y val="-0.0484712851260565"/>
                </c:manualLayout>
              </c:layout>
              <c:numFmt formatCode="General" sourceLinked="0"/>
            </c:trendlineLbl>
          </c:trendline>
          <c:xVal>
            <c:numRef>
              <c:f>'1_検査値のDT･DR計算'!$C$23:$C$223</c:f>
              <c:numCache>
                <c:formatCode>m/d/yy</c:formatCode>
                <c:ptCount val="201"/>
                <c:pt idx="0">
                  <c:v>42005.0</c:v>
                </c:pt>
                <c:pt idx="1">
                  <c:v>42370.0</c:v>
                </c:pt>
                <c:pt idx="2">
                  <c:v>42736.0</c:v>
                </c:pt>
                <c:pt idx="3">
                  <c:v>43101.0</c:v>
                </c:pt>
                <c:pt idx="4">
                  <c:v>41640.0</c:v>
                </c:pt>
              </c:numCache>
            </c:numRef>
          </c:xVal>
          <c:yVal>
            <c:numRef>
              <c:f>'1_検査値のDT･DR計算'!$E$23:$E$223</c:f>
              <c:numCache>
                <c:formatCode>General</c:formatCode>
                <c:ptCount val="201"/>
                <c:pt idx="0">
                  <c:v>0.397940008672038</c:v>
                </c:pt>
                <c:pt idx="1">
                  <c:v>0.6232492903979</c:v>
                </c:pt>
                <c:pt idx="2">
                  <c:v>0.880813592280791</c:v>
                </c:pt>
                <c:pt idx="3">
                  <c:v>1.230448921378274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0.0</c:v>
                </c:pt>
                <c:pt idx="64">
                  <c:v>0.0</c:v>
                </c:pt>
                <c:pt idx="65">
                  <c:v>0.0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</c:v>
                </c:pt>
                <c:pt idx="99">
                  <c:v>0.0</c:v>
                </c:pt>
                <c:pt idx="100">
                  <c:v>0.0</c:v>
                </c:pt>
                <c:pt idx="101">
                  <c:v>0.0</c:v>
                </c:pt>
                <c:pt idx="102">
                  <c:v>0.0</c:v>
                </c:pt>
                <c:pt idx="103">
                  <c:v>0.0</c:v>
                </c:pt>
                <c:pt idx="104">
                  <c:v>0.0</c:v>
                </c:pt>
                <c:pt idx="105">
                  <c:v>0.0</c:v>
                </c:pt>
                <c:pt idx="106">
                  <c:v>0.0</c:v>
                </c:pt>
                <c:pt idx="107">
                  <c:v>0.0</c:v>
                </c:pt>
                <c:pt idx="108">
                  <c:v>0.0</c:v>
                </c:pt>
                <c:pt idx="109">
                  <c:v>0.0</c:v>
                </c:pt>
                <c:pt idx="110">
                  <c:v>0.0</c:v>
                </c:pt>
                <c:pt idx="111">
                  <c:v>0.0</c:v>
                </c:pt>
                <c:pt idx="112">
                  <c:v>0.0</c:v>
                </c:pt>
                <c:pt idx="113">
                  <c:v>0.0</c:v>
                </c:pt>
                <c:pt idx="114">
                  <c:v>0.0</c:v>
                </c:pt>
                <c:pt idx="115">
                  <c:v>0.0</c:v>
                </c:pt>
                <c:pt idx="116">
                  <c:v>0.0</c:v>
                </c:pt>
                <c:pt idx="117">
                  <c:v>0.0</c:v>
                </c:pt>
                <c:pt idx="118">
                  <c:v>0.0</c:v>
                </c:pt>
                <c:pt idx="119">
                  <c:v>0.0</c:v>
                </c:pt>
                <c:pt idx="120">
                  <c:v>0.0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</c:v>
                </c:pt>
                <c:pt idx="125">
                  <c:v>0.0</c:v>
                </c:pt>
                <c:pt idx="126">
                  <c:v>0.0</c:v>
                </c:pt>
                <c:pt idx="127">
                  <c:v>0.0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0.0</c:v>
                </c:pt>
                <c:pt idx="137">
                  <c:v>0.0</c:v>
                </c:pt>
                <c:pt idx="138">
                  <c:v>0.0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0.0</c:v>
                </c:pt>
                <c:pt idx="147">
                  <c:v>0.0</c:v>
                </c:pt>
                <c:pt idx="148">
                  <c:v>0.0</c:v>
                </c:pt>
                <c:pt idx="149">
                  <c:v>0.0</c:v>
                </c:pt>
                <c:pt idx="150">
                  <c:v>0.0</c:v>
                </c:pt>
                <c:pt idx="151">
                  <c:v>0.0</c:v>
                </c:pt>
                <c:pt idx="152">
                  <c:v>0.0</c:v>
                </c:pt>
                <c:pt idx="153">
                  <c:v>0.0</c:v>
                </c:pt>
                <c:pt idx="154">
                  <c:v>0.0</c:v>
                </c:pt>
                <c:pt idx="155">
                  <c:v>0.0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  <c:pt idx="159">
                  <c:v>0.0</c:v>
                </c:pt>
                <c:pt idx="160">
                  <c:v>0.0</c:v>
                </c:pt>
                <c:pt idx="161">
                  <c:v>0.0</c:v>
                </c:pt>
                <c:pt idx="162">
                  <c:v>0.0</c:v>
                </c:pt>
                <c:pt idx="163">
                  <c:v>0.0</c:v>
                </c:pt>
                <c:pt idx="164">
                  <c:v>0.0</c:v>
                </c:pt>
                <c:pt idx="165">
                  <c:v>0.0</c:v>
                </c:pt>
                <c:pt idx="166">
                  <c:v>0.0</c:v>
                </c:pt>
                <c:pt idx="167">
                  <c:v>0.0</c:v>
                </c:pt>
                <c:pt idx="168">
                  <c:v>0.0</c:v>
                </c:pt>
                <c:pt idx="169">
                  <c:v>0.0</c:v>
                </c:pt>
                <c:pt idx="170">
                  <c:v>0.0</c:v>
                </c:pt>
                <c:pt idx="171">
                  <c:v>0.0</c:v>
                </c:pt>
                <c:pt idx="172">
                  <c:v>0.0</c:v>
                </c:pt>
                <c:pt idx="173">
                  <c:v>0.0</c:v>
                </c:pt>
                <c:pt idx="174">
                  <c:v>0.0</c:v>
                </c:pt>
                <c:pt idx="175">
                  <c:v>0.0</c:v>
                </c:pt>
                <c:pt idx="176">
                  <c:v>0.0</c:v>
                </c:pt>
                <c:pt idx="177">
                  <c:v>0.0</c:v>
                </c:pt>
                <c:pt idx="178">
                  <c:v>0.0</c:v>
                </c:pt>
                <c:pt idx="179">
                  <c:v>0.0</c:v>
                </c:pt>
                <c:pt idx="180">
                  <c:v>0.0</c:v>
                </c:pt>
                <c:pt idx="181">
                  <c:v>0.0</c:v>
                </c:pt>
                <c:pt idx="182">
                  <c:v>0.0</c:v>
                </c:pt>
                <c:pt idx="183">
                  <c:v>0.0</c:v>
                </c:pt>
                <c:pt idx="184">
                  <c:v>0.0</c:v>
                </c:pt>
                <c:pt idx="185">
                  <c:v>0.0</c:v>
                </c:pt>
                <c:pt idx="186">
                  <c:v>0.0</c:v>
                </c:pt>
                <c:pt idx="187">
                  <c:v>0.0</c:v>
                </c:pt>
                <c:pt idx="188">
                  <c:v>0.0</c:v>
                </c:pt>
                <c:pt idx="189">
                  <c:v>0.0</c:v>
                </c:pt>
                <c:pt idx="190">
                  <c:v>0.0</c:v>
                </c:pt>
                <c:pt idx="191">
                  <c:v>0.0</c:v>
                </c:pt>
                <c:pt idx="192">
                  <c:v>0.0</c:v>
                </c:pt>
                <c:pt idx="193">
                  <c:v>0.0</c:v>
                </c:pt>
                <c:pt idx="194">
                  <c:v>0.0</c:v>
                </c:pt>
                <c:pt idx="195">
                  <c:v>0.0</c:v>
                </c:pt>
                <c:pt idx="196">
                  <c:v>0.0</c:v>
                </c:pt>
                <c:pt idx="197">
                  <c:v>0.0</c:v>
                </c:pt>
                <c:pt idx="198">
                  <c:v>0.0</c:v>
                </c:pt>
                <c:pt idx="199">
                  <c:v>0.0</c:v>
                </c:pt>
                <c:pt idx="200">
                  <c:v>0.0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192-4C78-91FC-23859AA42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6374120"/>
        <c:axId val="2136377416"/>
      </c:scatterChart>
      <c:valAx>
        <c:axId val="2136374120"/>
        <c:scaling>
          <c:orientation val="minMax"/>
        </c:scaling>
        <c:delete val="0"/>
        <c:axPos val="b"/>
        <c:numFmt formatCode="m/d/yy" sourceLinked="1"/>
        <c:majorTickMark val="none"/>
        <c:minorTickMark val="none"/>
        <c:tickLblPos val="nextTo"/>
        <c:spPr>
          <a:ln w="15875">
            <a:solidFill>
              <a:schemeClr val="tx1"/>
            </a:solidFill>
          </a:ln>
        </c:spPr>
        <c:txPr>
          <a:bodyPr rot="-5400000" vert="horz"/>
          <a:lstStyle/>
          <a:p>
            <a:pPr>
              <a:defRPr sz="900"/>
            </a:pPr>
            <a:endParaRPr lang="ja-JP"/>
          </a:p>
        </c:txPr>
        <c:crossAx val="2136377416"/>
        <c:crosses val="autoZero"/>
        <c:crossBetween val="midCat"/>
      </c:valAx>
      <c:valAx>
        <c:axId val="2136377416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Log</a:t>
                </a:r>
                <a:r>
                  <a:rPr lang="ja-JP"/>
                  <a:t>　</a:t>
                </a:r>
                <a:r>
                  <a:rPr lang="en-US"/>
                  <a:t>(Actual Value)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0103533128768225"/>
              <c:y val="0.274927592478886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15875">
            <a:solidFill>
              <a:schemeClr val="tx1"/>
            </a:solidFill>
          </a:ln>
        </c:spPr>
        <c:crossAx val="21363741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09163355390199"/>
          <c:y val="0.39433024691358"/>
          <c:w val="0.189027711470035"/>
          <c:h val="0.18236893004115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/>
          <a:ea typeface="+mn-ea"/>
          <a:cs typeface="Arial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465036035215"/>
          <c:y val="0.0367764097729458"/>
          <c:w val="0.678246531585575"/>
          <c:h val="0.72220766284519"/>
        </c:manualLayout>
      </c:layout>
      <c:scatterChart>
        <c:scatterStyle val="lineMarker"/>
        <c:varyColors val="0"/>
        <c:ser>
          <c:idx val="0"/>
          <c:order val="0"/>
          <c:tx>
            <c:strRef>
              <c:f>'2_体積のDT･DR計算'!$G$22</c:f>
              <c:strCache>
                <c:ptCount val="1"/>
                <c:pt idx="0">
                  <c:v>Calculated_x000d_Volume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</c:spPr>
          </c:marker>
          <c:trendline>
            <c:trendlineType val="exp"/>
            <c:dispRSqr val="0"/>
            <c:dispEq val="1"/>
            <c:trendlineLbl>
              <c:layout>
                <c:manualLayout>
                  <c:x val="-0.414260936132983"/>
                  <c:y val="-0.0143635170603675"/>
                </c:manualLayout>
              </c:layout>
              <c:numFmt formatCode="General" sourceLinked="0"/>
            </c:trendlineLbl>
          </c:trendline>
          <c:trendline>
            <c:name>approximation line</c:name>
            <c:spPr>
              <a:ln w="19050"/>
            </c:spPr>
            <c:trendlineType val="linear"/>
            <c:dispRSqr val="0"/>
            <c:dispEq val="1"/>
            <c:trendlineLbl>
              <c:layout>
                <c:manualLayout>
                  <c:x val="-0.306941623205694"/>
                  <c:y val="-0.0689408125285601"/>
                </c:manualLayout>
              </c:layout>
              <c:numFmt formatCode="General" sourceLinked="0"/>
            </c:trendlineLbl>
          </c:trendline>
          <c:xVal>
            <c:numRef>
              <c:f>'2_体積のDT･DR計算'!$C$23:$C$223</c:f>
              <c:numCache>
                <c:formatCode>m/d/yy</c:formatCode>
                <c:ptCount val="201"/>
                <c:pt idx="0">
                  <c:v>37987.0</c:v>
                </c:pt>
                <c:pt idx="1">
                  <c:v>38353.0</c:v>
                </c:pt>
                <c:pt idx="2">
                  <c:v>38718.0</c:v>
                </c:pt>
                <c:pt idx="3">
                  <c:v>39083.0</c:v>
                </c:pt>
                <c:pt idx="4">
                  <c:v>39448.0</c:v>
                </c:pt>
                <c:pt idx="5">
                  <c:v>39814.0</c:v>
                </c:pt>
              </c:numCache>
            </c:numRef>
          </c:xVal>
          <c:yVal>
            <c:numRef>
              <c:f>'2_体積のDT･DR計算'!$J$23:$J$223</c:f>
              <c:numCache>
                <c:formatCode>General</c:formatCode>
                <c:ptCount val="201"/>
                <c:pt idx="0">
                  <c:v>0.0614213031326965</c:v>
                </c:pt>
                <c:pt idx="1">
                  <c:v>0.342247912708391</c:v>
                </c:pt>
                <c:pt idx="2">
                  <c:v>0.611093225000971</c:v>
                </c:pt>
                <c:pt idx="3">
                  <c:v>0.928513636853121</c:v>
                </c:pt>
                <c:pt idx="4">
                  <c:v>1.250477539352745</c:v>
                </c:pt>
                <c:pt idx="5">
                  <c:v>1.196119877030153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0.0</c:v>
                </c:pt>
                <c:pt idx="64">
                  <c:v>0.0</c:v>
                </c:pt>
                <c:pt idx="65">
                  <c:v>0.0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</c:v>
                </c:pt>
                <c:pt idx="99">
                  <c:v>0.0</c:v>
                </c:pt>
                <c:pt idx="100">
                  <c:v>0.0</c:v>
                </c:pt>
                <c:pt idx="101">
                  <c:v>0.0</c:v>
                </c:pt>
                <c:pt idx="102">
                  <c:v>0.0</c:v>
                </c:pt>
                <c:pt idx="103">
                  <c:v>0.0</c:v>
                </c:pt>
                <c:pt idx="104">
                  <c:v>0.0</c:v>
                </c:pt>
                <c:pt idx="105">
                  <c:v>0.0</c:v>
                </c:pt>
                <c:pt idx="106">
                  <c:v>0.0</c:v>
                </c:pt>
                <c:pt idx="107">
                  <c:v>0.0</c:v>
                </c:pt>
                <c:pt idx="108">
                  <c:v>0.0</c:v>
                </c:pt>
                <c:pt idx="109">
                  <c:v>0.0</c:v>
                </c:pt>
                <c:pt idx="110">
                  <c:v>0.0</c:v>
                </c:pt>
                <c:pt idx="111">
                  <c:v>0.0</c:v>
                </c:pt>
                <c:pt idx="112">
                  <c:v>0.0</c:v>
                </c:pt>
                <c:pt idx="113">
                  <c:v>0.0</c:v>
                </c:pt>
                <c:pt idx="114">
                  <c:v>0.0</c:v>
                </c:pt>
                <c:pt idx="115">
                  <c:v>0.0</c:v>
                </c:pt>
                <c:pt idx="116">
                  <c:v>0.0</c:v>
                </c:pt>
                <c:pt idx="117">
                  <c:v>0.0</c:v>
                </c:pt>
                <c:pt idx="118">
                  <c:v>0.0</c:v>
                </c:pt>
                <c:pt idx="119">
                  <c:v>0.0</c:v>
                </c:pt>
                <c:pt idx="120">
                  <c:v>0.0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</c:v>
                </c:pt>
                <c:pt idx="125">
                  <c:v>0.0</c:v>
                </c:pt>
                <c:pt idx="126">
                  <c:v>0.0</c:v>
                </c:pt>
                <c:pt idx="127">
                  <c:v>0.0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0.0</c:v>
                </c:pt>
                <c:pt idx="137">
                  <c:v>0.0</c:v>
                </c:pt>
                <c:pt idx="138">
                  <c:v>0.0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0.0</c:v>
                </c:pt>
                <c:pt idx="147">
                  <c:v>0.0</c:v>
                </c:pt>
                <c:pt idx="148">
                  <c:v>0.0</c:v>
                </c:pt>
                <c:pt idx="149">
                  <c:v>0.0</c:v>
                </c:pt>
                <c:pt idx="150">
                  <c:v>0.0</c:v>
                </c:pt>
                <c:pt idx="151">
                  <c:v>0.0</c:v>
                </c:pt>
                <c:pt idx="152">
                  <c:v>0.0</c:v>
                </c:pt>
                <c:pt idx="153">
                  <c:v>0.0</c:v>
                </c:pt>
                <c:pt idx="154">
                  <c:v>0.0</c:v>
                </c:pt>
                <c:pt idx="155">
                  <c:v>0.0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  <c:pt idx="159">
                  <c:v>0.0</c:v>
                </c:pt>
                <c:pt idx="160">
                  <c:v>0.0</c:v>
                </c:pt>
                <c:pt idx="161">
                  <c:v>0.0</c:v>
                </c:pt>
                <c:pt idx="162">
                  <c:v>0.0</c:v>
                </c:pt>
                <c:pt idx="163">
                  <c:v>0.0</c:v>
                </c:pt>
                <c:pt idx="164">
                  <c:v>0.0</c:v>
                </c:pt>
                <c:pt idx="165">
                  <c:v>0.0</c:v>
                </c:pt>
                <c:pt idx="166">
                  <c:v>0.0</c:v>
                </c:pt>
                <c:pt idx="167">
                  <c:v>0.0</c:v>
                </c:pt>
                <c:pt idx="168">
                  <c:v>0.0</c:v>
                </c:pt>
                <c:pt idx="169">
                  <c:v>0.0</c:v>
                </c:pt>
                <c:pt idx="170">
                  <c:v>0.0</c:v>
                </c:pt>
                <c:pt idx="171">
                  <c:v>0.0</c:v>
                </c:pt>
                <c:pt idx="172">
                  <c:v>0.0</c:v>
                </c:pt>
                <c:pt idx="173">
                  <c:v>0.0</c:v>
                </c:pt>
                <c:pt idx="174">
                  <c:v>0.0</c:v>
                </c:pt>
                <c:pt idx="175">
                  <c:v>0.0</c:v>
                </c:pt>
                <c:pt idx="176">
                  <c:v>0.0</c:v>
                </c:pt>
                <c:pt idx="177">
                  <c:v>0.0</c:v>
                </c:pt>
                <c:pt idx="178">
                  <c:v>0.0</c:v>
                </c:pt>
                <c:pt idx="179">
                  <c:v>0.0</c:v>
                </c:pt>
                <c:pt idx="180">
                  <c:v>0.0</c:v>
                </c:pt>
                <c:pt idx="181">
                  <c:v>0.0</c:v>
                </c:pt>
                <c:pt idx="182">
                  <c:v>0.0</c:v>
                </c:pt>
                <c:pt idx="183">
                  <c:v>0.0</c:v>
                </c:pt>
                <c:pt idx="184">
                  <c:v>0.0</c:v>
                </c:pt>
                <c:pt idx="185">
                  <c:v>0.0</c:v>
                </c:pt>
                <c:pt idx="186">
                  <c:v>0.0</c:v>
                </c:pt>
                <c:pt idx="187">
                  <c:v>0.0</c:v>
                </c:pt>
                <c:pt idx="188">
                  <c:v>0.0</c:v>
                </c:pt>
                <c:pt idx="189">
                  <c:v>0.0</c:v>
                </c:pt>
                <c:pt idx="190">
                  <c:v>0.0</c:v>
                </c:pt>
                <c:pt idx="191">
                  <c:v>0.0</c:v>
                </c:pt>
                <c:pt idx="192">
                  <c:v>0.0</c:v>
                </c:pt>
                <c:pt idx="193">
                  <c:v>0.0</c:v>
                </c:pt>
                <c:pt idx="194">
                  <c:v>0.0</c:v>
                </c:pt>
                <c:pt idx="195">
                  <c:v>0.0</c:v>
                </c:pt>
                <c:pt idx="196">
                  <c:v>0.0</c:v>
                </c:pt>
                <c:pt idx="197">
                  <c:v>0.0</c:v>
                </c:pt>
                <c:pt idx="198">
                  <c:v>0.0</c:v>
                </c:pt>
                <c:pt idx="199">
                  <c:v>0.0</c:v>
                </c:pt>
                <c:pt idx="200">
                  <c:v>0.0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867-404B-8C98-6BA5C1EDE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0411480"/>
        <c:axId val="-2110408200"/>
      </c:scatterChart>
      <c:valAx>
        <c:axId val="-2110411480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ln w="15875">
            <a:solidFill>
              <a:schemeClr val="tx1"/>
            </a:solidFill>
          </a:ln>
        </c:spPr>
        <c:txPr>
          <a:bodyPr rot="-5400000" vert="horz"/>
          <a:lstStyle/>
          <a:p>
            <a:pPr>
              <a:defRPr sz="900"/>
            </a:pPr>
            <a:endParaRPr lang="ja-JP"/>
          </a:p>
        </c:txPr>
        <c:crossAx val="-2110408200"/>
        <c:crosses val="autoZero"/>
        <c:crossBetween val="midCat"/>
      </c:valAx>
      <c:valAx>
        <c:axId val="-2110408200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log (Calculated Volume)</a:t>
                </a:r>
              </a:p>
            </c:rich>
          </c:tx>
          <c:layout>
            <c:manualLayout>
              <c:xMode val="edge"/>
              <c:yMode val="edge"/>
              <c:x val="0.00786523438445061"/>
              <c:y val="0.29623480450966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5875">
            <a:solidFill>
              <a:schemeClr val="tx1"/>
            </a:solidFill>
          </a:ln>
        </c:spPr>
        <c:crossAx val="-2110411480"/>
        <c:crosses val="autoZero"/>
        <c:crossBetween val="midCat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83555683809272"/>
          <c:y val="0.305466900751009"/>
          <c:w val="0.213328435681511"/>
          <c:h val="0.219587393095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/>
          <a:ea typeface="+mn-ea"/>
          <a:cs typeface="Arial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593747636749"/>
          <c:y val="0.0320609011147575"/>
          <c:w val="0.710936594086975"/>
          <c:h val="0.7256261007756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'2_体積のDT･DR計算'!$G$22</c:f>
              <c:strCache>
                <c:ptCount val="1"/>
                <c:pt idx="0">
                  <c:v>Calculated_x000d_Volume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19050">
                <a:solidFill>
                  <a:srgbClr val="0000FF"/>
                </a:solidFill>
              </a:ln>
            </c:spPr>
          </c:marker>
          <c:dLbls>
            <c:delete val="1"/>
          </c:dLbls>
          <c:xVal>
            <c:numRef>
              <c:f>'2_体積のDT･DR計算'!$C$23:$C$223</c:f>
              <c:numCache>
                <c:formatCode>m/d/yy</c:formatCode>
                <c:ptCount val="201"/>
                <c:pt idx="0">
                  <c:v>37987.0</c:v>
                </c:pt>
                <c:pt idx="1">
                  <c:v>38353.0</c:v>
                </c:pt>
                <c:pt idx="2">
                  <c:v>38718.0</c:v>
                </c:pt>
                <c:pt idx="3">
                  <c:v>39083.0</c:v>
                </c:pt>
                <c:pt idx="4">
                  <c:v>39448.0</c:v>
                </c:pt>
                <c:pt idx="5">
                  <c:v>39814.0</c:v>
                </c:pt>
              </c:numCache>
            </c:numRef>
          </c:xVal>
          <c:yVal>
            <c:numRef>
              <c:f>'2_体積のDT･DR計算'!$G$23:$G$223</c:f>
              <c:numCache>
                <c:formatCode>General</c:formatCode>
                <c:ptCount val="201"/>
                <c:pt idx="0">
                  <c:v>1.151917306316258</c:v>
                </c:pt>
                <c:pt idx="1">
                  <c:v>2.199114857512855</c:v>
                </c:pt>
                <c:pt idx="2">
                  <c:v>4.084070449666731</c:v>
                </c:pt>
                <c:pt idx="3">
                  <c:v>8.482300164692441</c:v>
                </c:pt>
                <c:pt idx="4">
                  <c:v>17.80235837034216</c:v>
                </c:pt>
                <c:pt idx="5">
                  <c:v>15.70796326794897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0.0</c:v>
                </c:pt>
                <c:pt idx="64">
                  <c:v>0.0</c:v>
                </c:pt>
                <c:pt idx="65">
                  <c:v>0.0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</c:v>
                </c:pt>
                <c:pt idx="99">
                  <c:v>0.0</c:v>
                </c:pt>
                <c:pt idx="100">
                  <c:v>0.0</c:v>
                </c:pt>
                <c:pt idx="101">
                  <c:v>0.0</c:v>
                </c:pt>
                <c:pt idx="102">
                  <c:v>0.0</c:v>
                </c:pt>
                <c:pt idx="103">
                  <c:v>0.0</c:v>
                </c:pt>
                <c:pt idx="104">
                  <c:v>0.0</c:v>
                </c:pt>
                <c:pt idx="105">
                  <c:v>0.0</c:v>
                </c:pt>
                <c:pt idx="106">
                  <c:v>0.0</c:v>
                </c:pt>
                <c:pt idx="107">
                  <c:v>0.0</c:v>
                </c:pt>
                <c:pt idx="108">
                  <c:v>0.0</c:v>
                </c:pt>
                <c:pt idx="109">
                  <c:v>0.0</c:v>
                </c:pt>
                <c:pt idx="110">
                  <c:v>0.0</c:v>
                </c:pt>
                <c:pt idx="111">
                  <c:v>0.0</c:v>
                </c:pt>
                <c:pt idx="112">
                  <c:v>0.0</c:v>
                </c:pt>
                <c:pt idx="113">
                  <c:v>0.0</c:v>
                </c:pt>
                <c:pt idx="114">
                  <c:v>0.0</c:v>
                </c:pt>
                <c:pt idx="115">
                  <c:v>0.0</c:v>
                </c:pt>
                <c:pt idx="116">
                  <c:v>0.0</c:v>
                </c:pt>
                <c:pt idx="117">
                  <c:v>0.0</c:v>
                </c:pt>
                <c:pt idx="118">
                  <c:v>0.0</c:v>
                </c:pt>
                <c:pt idx="119">
                  <c:v>0.0</c:v>
                </c:pt>
                <c:pt idx="120">
                  <c:v>0.0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</c:v>
                </c:pt>
                <c:pt idx="125">
                  <c:v>0.0</c:v>
                </c:pt>
                <c:pt idx="126">
                  <c:v>0.0</c:v>
                </c:pt>
                <c:pt idx="127">
                  <c:v>0.0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0.0</c:v>
                </c:pt>
                <c:pt idx="137">
                  <c:v>0.0</c:v>
                </c:pt>
                <c:pt idx="138">
                  <c:v>0.0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0.0</c:v>
                </c:pt>
                <c:pt idx="147">
                  <c:v>0.0</c:v>
                </c:pt>
                <c:pt idx="148">
                  <c:v>0.0</c:v>
                </c:pt>
                <c:pt idx="149">
                  <c:v>0.0</c:v>
                </c:pt>
                <c:pt idx="150">
                  <c:v>0.0</c:v>
                </c:pt>
                <c:pt idx="151">
                  <c:v>0.0</c:v>
                </c:pt>
                <c:pt idx="152">
                  <c:v>0.0</c:v>
                </c:pt>
                <c:pt idx="153">
                  <c:v>0.0</c:v>
                </c:pt>
                <c:pt idx="154">
                  <c:v>0.0</c:v>
                </c:pt>
                <c:pt idx="155">
                  <c:v>0.0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  <c:pt idx="159">
                  <c:v>0.0</c:v>
                </c:pt>
                <c:pt idx="160">
                  <c:v>0.0</c:v>
                </c:pt>
                <c:pt idx="161">
                  <c:v>0.0</c:v>
                </c:pt>
                <c:pt idx="162">
                  <c:v>0.0</c:v>
                </c:pt>
                <c:pt idx="163">
                  <c:v>0.0</c:v>
                </c:pt>
                <c:pt idx="164">
                  <c:v>0.0</c:v>
                </c:pt>
                <c:pt idx="165">
                  <c:v>0.0</c:v>
                </c:pt>
                <c:pt idx="166">
                  <c:v>0.0</c:v>
                </c:pt>
                <c:pt idx="167">
                  <c:v>0.0</c:v>
                </c:pt>
                <c:pt idx="168">
                  <c:v>0.0</c:v>
                </c:pt>
                <c:pt idx="169">
                  <c:v>0.0</c:v>
                </c:pt>
                <c:pt idx="170">
                  <c:v>0.0</c:v>
                </c:pt>
                <c:pt idx="171">
                  <c:v>0.0</c:v>
                </c:pt>
                <c:pt idx="172">
                  <c:v>0.0</c:v>
                </c:pt>
                <c:pt idx="173">
                  <c:v>0.0</c:v>
                </c:pt>
                <c:pt idx="174">
                  <c:v>0.0</c:v>
                </c:pt>
                <c:pt idx="175">
                  <c:v>0.0</c:v>
                </c:pt>
                <c:pt idx="176">
                  <c:v>0.0</c:v>
                </c:pt>
                <c:pt idx="177">
                  <c:v>0.0</c:v>
                </c:pt>
                <c:pt idx="178">
                  <c:v>0.0</c:v>
                </c:pt>
                <c:pt idx="179">
                  <c:v>0.0</c:v>
                </c:pt>
                <c:pt idx="180">
                  <c:v>0.0</c:v>
                </c:pt>
                <c:pt idx="181">
                  <c:v>0.0</c:v>
                </c:pt>
                <c:pt idx="182">
                  <c:v>0.0</c:v>
                </c:pt>
                <c:pt idx="183">
                  <c:v>0.0</c:v>
                </c:pt>
                <c:pt idx="184">
                  <c:v>0.0</c:v>
                </c:pt>
                <c:pt idx="185">
                  <c:v>0.0</c:v>
                </c:pt>
                <c:pt idx="186">
                  <c:v>0.0</c:v>
                </c:pt>
                <c:pt idx="187">
                  <c:v>0.0</c:v>
                </c:pt>
                <c:pt idx="188">
                  <c:v>0.0</c:v>
                </c:pt>
                <c:pt idx="189">
                  <c:v>0.0</c:v>
                </c:pt>
                <c:pt idx="190">
                  <c:v>0.0</c:v>
                </c:pt>
                <c:pt idx="191">
                  <c:v>0.0</c:v>
                </c:pt>
                <c:pt idx="192">
                  <c:v>0.0</c:v>
                </c:pt>
                <c:pt idx="193">
                  <c:v>0.0</c:v>
                </c:pt>
                <c:pt idx="194">
                  <c:v>0.0</c:v>
                </c:pt>
                <c:pt idx="195">
                  <c:v>0.0</c:v>
                </c:pt>
                <c:pt idx="196">
                  <c:v>0.0</c:v>
                </c:pt>
                <c:pt idx="197">
                  <c:v>0.0</c:v>
                </c:pt>
                <c:pt idx="198">
                  <c:v>0.0</c:v>
                </c:pt>
                <c:pt idx="199">
                  <c:v>0.0</c:v>
                </c:pt>
                <c:pt idx="200">
                  <c:v>0.0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A11-4C52-912A-A3F65C4B9C7F}"/>
            </c:ext>
          </c:extLst>
        </c:ser>
        <c:ser>
          <c:idx val="1"/>
          <c:order val="1"/>
          <c:tx>
            <c:strRef>
              <c:f>'2_体積のDT･DR計算'!$M$22</c:f>
              <c:strCache>
                <c:ptCount val="1"/>
                <c:pt idx="0">
                  <c:v>theoretical _x000d_volume 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ln w="19050">
                <a:solidFill>
                  <a:srgbClr val="FF0000"/>
                </a:solidFill>
              </a:ln>
            </c:spPr>
          </c:marker>
          <c:dLbls>
            <c:delete val="1"/>
          </c:dLbls>
          <c:xVal>
            <c:numRef>
              <c:f>'2_体積のDT･DR計算'!$C$23:$C$223</c:f>
              <c:numCache>
                <c:formatCode>m/d/yy</c:formatCode>
                <c:ptCount val="201"/>
                <c:pt idx="0">
                  <c:v>37987.0</c:v>
                </c:pt>
                <c:pt idx="1">
                  <c:v>38353.0</c:v>
                </c:pt>
                <c:pt idx="2">
                  <c:v>38718.0</c:v>
                </c:pt>
                <c:pt idx="3">
                  <c:v>39083.0</c:v>
                </c:pt>
                <c:pt idx="4">
                  <c:v>39448.0</c:v>
                </c:pt>
                <c:pt idx="5">
                  <c:v>39814.0</c:v>
                </c:pt>
              </c:numCache>
            </c:numRef>
          </c:xVal>
          <c:yVal>
            <c:numRef>
              <c:f>'2_体積のDT･DR計算'!$M$23:$M$223</c:f>
              <c:numCache>
                <c:formatCode>General</c:formatCode>
                <c:ptCount val="201"/>
                <c:pt idx="0">
                  <c:v>1.285142051406274</c:v>
                </c:pt>
                <c:pt idx="1">
                  <c:v>2.282642548840026</c:v>
                </c:pt>
                <c:pt idx="2">
                  <c:v>4.048023493384567</c:v>
                </c:pt>
                <c:pt idx="3">
                  <c:v>7.178738612105756</c:v>
                </c:pt>
                <c:pt idx="4">
                  <c:v>12.73072850124446</c:v>
                </c:pt>
                <c:pt idx="5">
                  <c:v>22.61205484862337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0.0</c:v>
                </c:pt>
                <c:pt idx="64">
                  <c:v>0.0</c:v>
                </c:pt>
                <c:pt idx="65">
                  <c:v>0.0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</c:v>
                </c:pt>
                <c:pt idx="99">
                  <c:v>0.0</c:v>
                </c:pt>
                <c:pt idx="100">
                  <c:v>0.0</c:v>
                </c:pt>
                <c:pt idx="101">
                  <c:v>0.0</c:v>
                </c:pt>
                <c:pt idx="102">
                  <c:v>0.0</c:v>
                </c:pt>
                <c:pt idx="103">
                  <c:v>0.0</c:v>
                </c:pt>
                <c:pt idx="104">
                  <c:v>0.0</c:v>
                </c:pt>
                <c:pt idx="105">
                  <c:v>0.0</c:v>
                </c:pt>
                <c:pt idx="106">
                  <c:v>0.0</c:v>
                </c:pt>
                <c:pt idx="107">
                  <c:v>0.0</c:v>
                </c:pt>
                <c:pt idx="108">
                  <c:v>0.0</c:v>
                </c:pt>
                <c:pt idx="109">
                  <c:v>0.0</c:v>
                </c:pt>
                <c:pt idx="110">
                  <c:v>0.0</c:v>
                </c:pt>
                <c:pt idx="111">
                  <c:v>0.0</c:v>
                </c:pt>
                <c:pt idx="112">
                  <c:v>0.0</c:v>
                </c:pt>
                <c:pt idx="113">
                  <c:v>0.0</c:v>
                </c:pt>
                <c:pt idx="114">
                  <c:v>0.0</c:v>
                </c:pt>
                <c:pt idx="115">
                  <c:v>0.0</c:v>
                </c:pt>
                <c:pt idx="116">
                  <c:v>0.0</c:v>
                </c:pt>
                <c:pt idx="117">
                  <c:v>0.0</c:v>
                </c:pt>
                <c:pt idx="118">
                  <c:v>0.0</c:v>
                </c:pt>
                <c:pt idx="119">
                  <c:v>0.0</c:v>
                </c:pt>
                <c:pt idx="120">
                  <c:v>0.0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</c:v>
                </c:pt>
                <c:pt idx="125">
                  <c:v>0.0</c:v>
                </c:pt>
                <c:pt idx="126">
                  <c:v>0.0</c:v>
                </c:pt>
                <c:pt idx="127">
                  <c:v>0.0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0.0</c:v>
                </c:pt>
                <c:pt idx="137">
                  <c:v>0.0</c:v>
                </c:pt>
                <c:pt idx="138">
                  <c:v>0.0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0.0</c:v>
                </c:pt>
                <c:pt idx="147">
                  <c:v>0.0</c:v>
                </c:pt>
                <c:pt idx="148">
                  <c:v>0.0</c:v>
                </c:pt>
                <c:pt idx="149">
                  <c:v>0.0</c:v>
                </c:pt>
                <c:pt idx="150">
                  <c:v>0.0</c:v>
                </c:pt>
                <c:pt idx="151">
                  <c:v>0.0</c:v>
                </c:pt>
                <c:pt idx="152">
                  <c:v>0.0</c:v>
                </c:pt>
                <c:pt idx="153">
                  <c:v>0.0</c:v>
                </c:pt>
                <c:pt idx="154">
                  <c:v>0.0</c:v>
                </c:pt>
                <c:pt idx="155">
                  <c:v>0.0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  <c:pt idx="159">
                  <c:v>0.0</c:v>
                </c:pt>
                <c:pt idx="160">
                  <c:v>0.0</c:v>
                </c:pt>
                <c:pt idx="161">
                  <c:v>0.0</c:v>
                </c:pt>
                <c:pt idx="162">
                  <c:v>0.0</c:v>
                </c:pt>
                <c:pt idx="163">
                  <c:v>0.0</c:v>
                </c:pt>
                <c:pt idx="164">
                  <c:v>0.0</c:v>
                </c:pt>
                <c:pt idx="165">
                  <c:v>0.0</c:v>
                </c:pt>
                <c:pt idx="166">
                  <c:v>0.0</c:v>
                </c:pt>
                <c:pt idx="167">
                  <c:v>0.0</c:v>
                </c:pt>
                <c:pt idx="168">
                  <c:v>0.0</c:v>
                </c:pt>
                <c:pt idx="169">
                  <c:v>0.0</c:v>
                </c:pt>
                <c:pt idx="170">
                  <c:v>0.0</c:v>
                </c:pt>
                <c:pt idx="171">
                  <c:v>0.0</c:v>
                </c:pt>
                <c:pt idx="172">
                  <c:v>0.0</c:v>
                </c:pt>
                <c:pt idx="173">
                  <c:v>0.0</c:v>
                </c:pt>
                <c:pt idx="174">
                  <c:v>0.0</c:v>
                </c:pt>
                <c:pt idx="175">
                  <c:v>0.0</c:v>
                </c:pt>
                <c:pt idx="176">
                  <c:v>0.0</c:v>
                </c:pt>
                <c:pt idx="177">
                  <c:v>0.0</c:v>
                </c:pt>
                <c:pt idx="178">
                  <c:v>0.0</c:v>
                </c:pt>
                <c:pt idx="179">
                  <c:v>0.0</c:v>
                </c:pt>
                <c:pt idx="180">
                  <c:v>0.0</c:v>
                </c:pt>
                <c:pt idx="181">
                  <c:v>0.0</c:v>
                </c:pt>
                <c:pt idx="182">
                  <c:v>0.0</c:v>
                </c:pt>
                <c:pt idx="183">
                  <c:v>0.0</c:v>
                </c:pt>
                <c:pt idx="184">
                  <c:v>0.0</c:v>
                </c:pt>
                <c:pt idx="185">
                  <c:v>0.0</c:v>
                </c:pt>
                <c:pt idx="186">
                  <c:v>0.0</c:v>
                </c:pt>
                <c:pt idx="187">
                  <c:v>0.0</c:v>
                </c:pt>
                <c:pt idx="188">
                  <c:v>0.0</c:v>
                </c:pt>
                <c:pt idx="189">
                  <c:v>0.0</c:v>
                </c:pt>
                <c:pt idx="190">
                  <c:v>0.0</c:v>
                </c:pt>
                <c:pt idx="191">
                  <c:v>0.0</c:v>
                </c:pt>
                <c:pt idx="192">
                  <c:v>0.0</c:v>
                </c:pt>
                <c:pt idx="193">
                  <c:v>0.0</c:v>
                </c:pt>
                <c:pt idx="194">
                  <c:v>0.0</c:v>
                </c:pt>
                <c:pt idx="195">
                  <c:v>0.0</c:v>
                </c:pt>
                <c:pt idx="196">
                  <c:v>0.0</c:v>
                </c:pt>
                <c:pt idx="197">
                  <c:v>0.0</c:v>
                </c:pt>
                <c:pt idx="198">
                  <c:v>0.0</c:v>
                </c:pt>
                <c:pt idx="199">
                  <c:v>0.0</c:v>
                </c:pt>
                <c:pt idx="200">
                  <c:v>0.0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A11-4C52-912A-A3F65C4B9C7F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</c:dLbls>
        <c:axId val="2125299688"/>
        <c:axId val="2124777240"/>
      </c:scatterChart>
      <c:valAx>
        <c:axId val="2125299688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ln w="15875">
            <a:solidFill>
              <a:schemeClr val="tx1"/>
            </a:solidFill>
          </a:ln>
        </c:spPr>
        <c:txPr>
          <a:bodyPr rot="-5400000" vert="horz"/>
          <a:lstStyle/>
          <a:p>
            <a:pPr>
              <a:defRPr sz="900"/>
            </a:pPr>
            <a:endParaRPr lang="ja-JP"/>
          </a:p>
        </c:txPr>
        <c:crossAx val="2124777240"/>
        <c:crosses val="autoZero"/>
        <c:crossBetween val="midCat"/>
      </c:valAx>
      <c:valAx>
        <c:axId val="2124777240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Calculated Volume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0125499807454914"/>
              <c:y val="0.31251674424410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5875">
            <a:solidFill>
              <a:schemeClr val="tx1"/>
            </a:solidFill>
          </a:ln>
        </c:spPr>
        <c:crossAx val="21252996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18638418177693"/>
          <c:y val="0.331086265673856"/>
          <c:w val="0.179458764535814"/>
          <c:h val="0.21241894789415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/>
          <a:ea typeface="+mn-ea"/>
          <a:cs typeface="Arial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chart" Target="../charts/chart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421500</xdr:colOff>
      <xdr:row>35</xdr:row>
      <xdr:rowOff>83652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56000" cy="675115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28575</xdr:colOff>
      <xdr:row>16</xdr:row>
      <xdr:rowOff>20320</xdr:rowOff>
    </xdr:from>
    <xdr:to>
      <xdr:col>22</xdr:col>
      <xdr:colOff>313466</xdr:colOff>
      <xdr:row>30</xdr:row>
      <xdr:rowOff>212275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144779</xdr:colOff>
      <xdr:row>16</xdr:row>
      <xdr:rowOff>36196</xdr:rowOff>
    </xdr:from>
    <xdr:to>
      <xdr:col>34</xdr:col>
      <xdr:colOff>329819</xdr:colOff>
      <xdr:row>30</xdr:row>
      <xdr:rowOff>212275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520700</xdr:colOff>
      <xdr:row>4</xdr:row>
      <xdr:rowOff>114300</xdr:rowOff>
    </xdr:from>
    <xdr:to>
      <xdr:col>22</xdr:col>
      <xdr:colOff>330199</xdr:colOff>
      <xdr:row>12</xdr:row>
      <xdr:rowOff>127000</xdr:rowOff>
    </xdr:to>
    <xdr:sp macro="" textlink="">
      <xdr:nvSpPr>
        <xdr:cNvPr id="8" name="角丸四角形 7"/>
        <xdr:cNvSpPr/>
      </xdr:nvSpPr>
      <xdr:spPr>
        <a:xfrm>
          <a:off x="5842000" y="901700"/>
          <a:ext cx="3987799" cy="1612900"/>
        </a:xfrm>
        <a:prstGeom prst="roundRect">
          <a:avLst>
            <a:gd name="adj" fmla="val 5808"/>
          </a:avLst>
        </a:prstGeom>
        <a:solidFill>
          <a:schemeClr val="accent1">
            <a:lumMod val="20000"/>
            <a:lumOff val="80000"/>
          </a:schemeClr>
        </a:solidFill>
        <a:ln w="28575" cmpd="sng">
          <a:solidFill>
            <a:schemeClr val="accent1">
              <a:lumMod val="75000"/>
            </a:schemeClr>
          </a:solidFill>
          <a:prstDash val="solid"/>
        </a:ln>
        <a:effec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 b="0">
              <a:latin typeface="ＭＳ Ｐゴシック"/>
              <a:ea typeface="ＭＳ Ｐゴシック"/>
              <a:cs typeface="ＭＳ Ｐゴシック"/>
            </a:rPr>
            <a:t>●</a:t>
          </a:r>
          <a:r>
            <a:rPr kumimoji="1" lang="ja-JP" altLang="en-US" sz="1100" b="0">
              <a:latin typeface="ＭＳ Ｐゴシック"/>
              <a:ea typeface="ＭＳ Ｐゴシック"/>
              <a:cs typeface="ＭＳ Ｐゴシック"/>
            </a:rPr>
            <a:t>腫瘍サイズは、理論上</a:t>
          </a:r>
          <a:r>
            <a:rPr kumimoji="1" lang="en-US" altLang="ja-JP" sz="1100" b="0">
              <a:latin typeface="ＭＳ Ｐゴシック"/>
              <a:ea typeface="ＭＳ Ｐゴシック"/>
              <a:cs typeface="ＭＳ Ｐゴシック"/>
            </a:rPr>
            <a:t>3</a:t>
          </a:r>
          <a:r>
            <a:rPr kumimoji="1" lang="ja-JP" altLang="en-US" sz="1100" b="0">
              <a:latin typeface="ＭＳ Ｐゴシック"/>
              <a:ea typeface="ＭＳ Ｐゴシック"/>
              <a:cs typeface="ＭＳ Ｐゴシック"/>
            </a:rPr>
            <a:t>方向から測定されていることが望ましいが、</a:t>
          </a:r>
          <a:r>
            <a:rPr kumimoji="1" lang="en-US" altLang="ja-JP" sz="1100" b="0">
              <a:latin typeface="ＭＳ Ｐゴシック"/>
              <a:ea typeface="ＭＳ Ｐゴシック"/>
              <a:cs typeface="ＭＳ Ｐゴシック"/>
            </a:rPr>
            <a:t>2</a:t>
          </a:r>
          <a:r>
            <a:rPr kumimoji="1" lang="ja-JP" altLang="en-US" sz="1100" b="0">
              <a:latin typeface="ＭＳ Ｐゴシック"/>
              <a:ea typeface="ＭＳ Ｐゴシック"/>
              <a:cs typeface="ＭＳ Ｐゴシック"/>
            </a:rPr>
            <a:t>方向あるいは</a:t>
          </a:r>
          <a:r>
            <a:rPr kumimoji="1" lang="en-US" altLang="ja-JP" sz="1100" b="0">
              <a:latin typeface="ＭＳ Ｐゴシック"/>
              <a:ea typeface="ＭＳ Ｐゴシック"/>
              <a:cs typeface="ＭＳ Ｐゴシック"/>
            </a:rPr>
            <a:t>1</a:t>
          </a:r>
          <a:r>
            <a:rPr kumimoji="1" lang="ja-JP" altLang="en-US" sz="1100" b="0">
              <a:latin typeface="ＭＳ Ｐゴシック"/>
              <a:ea typeface="ＭＳ Ｐゴシック"/>
              <a:cs typeface="ＭＳ Ｐゴシック"/>
            </a:rPr>
            <a:t>方向のデータのみでも計算可能。</a:t>
          </a:r>
        </a:p>
        <a:p>
          <a:pPr algn="l"/>
          <a:endParaRPr kumimoji="1" lang="ja-JP" altLang="en-US" sz="1100" b="0">
            <a:latin typeface="ＭＳ Ｐゴシック"/>
            <a:ea typeface="ＭＳ Ｐゴシック"/>
            <a:cs typeface="ＭＳ Ｐゴシック"/>
          </a:endParaRPr>
        </a:p>
        <a:p>
          <a:pPr algn="l"/>
          <a:r>
            <a:rPr kumimoji="1" lang="en-US" altLang="ja-JP" sz="1100" b="0">
              <a:latin typeface="ＭＳ Ｐゴシック"/>
              <a:ea typeface="ＭＳ Ｐゴシック"/>
              <a:cs typeface="ＭＳ Ｐゴシック"/>
            </a:rPr>
            <a:t>●</a:t>
          </a:r>
          <a:r>
            <a:rPr kumimoji="1" lang="ja-JP" altLang="en-US" sz="1100" b="0">
              <a:latin typeface="ＭＳ Ｐゴシック"/>
              <a:ea typeface="ＭＳ Ｐゴシック"/>
              <a:cs typeface="ＭＳ Ｐゴシック"/>
            </a:rPr>
            <a:t>腫瘍径が最大径のみの場合には、球体とみなして腫瘍体積を計算し、腫瘍径が</a:t>
          </a:r>
          <a:r>
            <a:rPr kumimoji="1" lang="en-US" altLang="ja-JP" sz="1100" b="0">
              <a:latin typeface="ＭＳ Ｐゴシック"/>
              <a:ea typeface="ＭＳ Ｐゴシック"/>
              <a:cs typeface="ＭＳ Ｐゴシック"/>
            </a:rPr>
            <a:t>2</a:t>
          </a:r>
          <a:r>
            <a:rPr kumimoji="1" lang="ja-JP" altLang="en-US" sz="1100" b="0">
              <a:latin typeface="ＭＳ Ｐゴシック"/>
              <a:ea typeface="ＭＳ Ｐゴシック"/>
              <a:cs typeface="ＭＳ Ｐゴシック"/>
            </a:rPr>
            <a:t>方向の場合には</a:t>
          </a:r>
          <a:endParaRPr kumimoji="1" lang="en-US" altLang="ja-JP" sz="1100" b="0">
            <a:latin typeface="ＭＳ Ｐゴシック"/>
            <a:ea typeface="ＭＳ Ｐゴシック"/>
            <a:cs typeface="ＭＳ Ｐゴシック"/>
          </a:endParaRPr>
        </a:p>
        <a:p>
          <a:pPr algn="l"/>
          <a:r>
            <a:rPr kumimoji="1" lang="ja-JP" altLang="en-US" sz="1100" b="0">
              <a:latin typeface="ＭＳ Ｐゴシック"/>
              <a:ea typeface="ＭＳ Ｐゴシック"/>
              <a:cs typeface="ＭＳ Ｐゴシック"/>
            </a:rPr>
            <a:t>長径ｘ短径ｘ短径の楕円体とみなして体積が計算される。</a:t>
          </a:r>
        </a:p>
        <a:p>
          <a:pPr algn="l"/>
          <a:endParaRPr kumimoji="1" lang="ja-JP" altLang="en-US" sz="1100" b="0">
            <a:latin typeface="ＭＳ Ｐゴシック"/>
            <a:ea typeface="ＭＳ Ｐゴシック"/>
            <a:cs typeface="ＭＳ Ｐゴシック"/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23</xdr:col>
      <xdr:colOff>4160</xdr:colOff>
      <xdr:row>3</xdr:row>
      <xdr:rowOff>18959</xdr:rowOff>
    </xdr:to>
    <xdr:sp macro="" textlink="">
      <xdr:nvSpPr>
        <xdr:cNvPr id="10" name="対角する 2 つの角を丸めた四角形 9"/>
        <xdr:cNvSpPr/>
      </xdr:nvSpPr>
      <xdr:spPr>
        <a:xfrm>
          <a:off x="0" y="0"/>
          <a:ext cx="9859360" cy="704759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chemeClr val="tx2">
                <a:lumMod val="60000"/>
                <a:lumOff val="40000"/>
              </a:schemeClr>
            </a:gs>
            <a:gs pos="100000">
              <a:srgbClr val="66CCFF"/>
            </a:gs>
          </a:gsLst>
          <a:lin ang="18900000" scaled="0"/>
          <a:tileRect/>
        </a:gra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>
            <a:lnSpc>
              <a:spcPts val="1500"/>
            </a:lnSpc>
          </a:pPr>
          <a:r>
            <a:rPr kumimoji="1" lang="en-US" altLang="ja-JP" sz="2000" b="1">
              <a:solidFill>
                <a:srgbClr val="000090"/>
              </a:solidFill>
              <a:latin typeface="ＭＳ Ｐゴシック"/>
              <a:ea typeface="ＭＳ Ｐゴシック"/>
              <a:cs typeface="ＭＳ Ｐゴシック"/>
            </a:rPr>
            <a:t>❷ </a:t>
          </a:r>
          <a:r>
            <a:rPr kumimoji="1" lang="ja-JP" altLang="en-US" sz="2000" b="1">
              <a:solidFill>
                <a:srgbClr val="000090"/>
              </a:solidFill>
              <a:latin typeface="ＭＳ Ｐゴシック"/>
              <a:ea typeface="ＭＳ Ｐゴシック"/>
              <a:cs typeface="ＭＳ Ｐゴシック"/>
            </a:rPr>
            <a:t>体積の</a:t>
          </a:r>
          <a:r>
            <a:rPr kumimoji="1" lang="en-US" altLang="ja-JP" sz="2000" b="1">
              <a:solidFill>
                <a:srgbClr val="000090"/>
              </a:solidFill>
              <a:latin typeface="ＭＳ Ｐゴシック"/>
              <a:ea typeface="+mn-ea"/>
              <a:cs typeface="ＭＳ Ｐゴシック"/>
            </a:rPr>
            <a:t>DT</a:t>
          </a:r>
          <a:r>
            <a:rPr kumimoji="1" lang="ja-JP" altLang="en-US" sz="2000" b="1">
              <a:solidFill>
                <a:srgbClr val="000090"/>
              </a:solidFill>
              <a:latin typeface="ＭＳ Ｐゴシック"/>
              <a:ea typeface="+mn-ea"/>
              <a:cs typeface="ＭＳ Ｐゴシック"/>
            </a:rPr>
            <a:t>・</a:t>
          </a:r>
          <a:r>
            <a:rPr kumimoji="1" lang="en-US" altLang="ja-JP" sz="2000" b="1">
              <a:solidFill>
                <a:srgbClr val="000090"/>
              </a:solidFill>
              <a:latin typeface="ＭＳ Ｐゴシック"/>
              <a:ea typeface="+mn-ea"/>
              <a:cs typeface="ＭＳ Ｐゴシック"/>
            </a:rPr>
            <a:t>DR</a:t>
          </a:r>
          <a:r>
            <a:rPr kumimoji="1" lang="ja-JP" altLang="en-US" sz="2000" b="1">
              <a:solidFill>
                <a:srgbClr val="000090"/>
              </a:solidFill>
              <a:latin typeface="ＭＳ Ｐゴシック"/>
              <a:ea typeface="ＭＳ Ｐゴシック"/>
              <a:cs typeface="ＭＳ Ｐゴシック"/>
            </a:rPr>
            <a:t>計算</a:t>
          </a:r>
          <a:endParaRPr kumimoji="1" lang="en-US" altLang="ja-JP" sz="2000" b="1">
            <a:solidFill>
              <a:srgbClr val="000090"/>
            </a:solidFill>
            <a:latin typeface="ＭＳ Ｐゴシック"/>
            <a:ea typeface="ＭＳ Ｐゴシック"/>
            <a:cs typeface="ＭＳ Ｐゴシック"/>
          </a:endParaRPr>
        </a:p>
        <a:p>
          <a:pPr algn="l">
            <a:lnSpc>
              <a:spcPts val="1500"/>
            </a:lnSpc>
          </a:pPr>
          <a:r>
            <a:rPr kumimoji="1" lang="ja-JP" altLang="en-US" sz="1200" b="1">
              <a:latin typeface="ＭＳ Ｐゴシック"/>
              <a:ea typeface="ＭＳ Ｐゴシック"/>
              <a:cs typeface="ＭＳ Ｐゴシック"/>
            </a:rPr>
            <a:t>　　　　</a:t>
          </a:r>
          <a:r>
            <a:rPr kumimoji="1" lang="ja-JP" altLang="en-US" sz="1400" b="1">
              <a:latin typeface="ＭＳ Ｐゴシック"/>
              <a:ea typeface="+mn-ea"/>
              <a:cs typeface="ＭＳ Ｐゴシック"/>
            </a:rPr>
            <a:t>腫瘍の大きさの計時的変化から腫瘍体積・</a:t>
          </a:r>
          <a:r>
            <a:rPr kumimoji="1" lang="en-US" altLang="ja-JP" sz="1400" b="1">
              <a:latin typeface="ＭＳ Ｐゴシック"/>
              <a:ea typeface="+mn-ea"/>
              <a:cs typeface="ＭＳ Ｐゴシック"/>
            </a:rPr>
            <a:t>DT</a:t>
          </a:r>
          <a:r>
            <a:rPr kumimoji="1" lang="ja-JP" altLang="en-US" sz="1400" b="1">
              <a:latin typeface="ＭＳ Ｐゴシック"/>
              <a:ea typeface="+mn-ea"/>
              <a:cs typeface="ＭＳ Ｐゴシック"/>
            </a:rPr>
            <a:t>・</a:t>
          </a:r>
          <a:r>
            <a:rPr kumimoji="1" lang="en-US" altLang="ja-JP" sz="1400" b="1">
              <a:latin typeface="ＭＳ Ｐゴシック"/>
              <a:ea typeface="+mn-ea"/>
              <a:cs typeface="ＭＳ Ｐゴシック"/>
            </a:rPr>
            <a:t>DR</a:t>
          </a:r>
          <a:r>
            <a:rPr kumimoji="1" lang="ja-JP" altLang="en-US" sz="1400" b="1">
              <a:latin typeface="ＭＳ Ｐゴシック"/>
              <a:ea typeface="+mn-ea"/>
              <a:cs typeface="ＭＳ Ｐゴシック"/>
            </a:rPr>
            <a:t>を計算</a:t>
          </a:r>
        </a:p>
      </xdr:txBody>
    </xdr:sp>
    <xdr:clientData/>
  </xdr:twoCellAnchor>
  <xdr:twoCellAnchor>
    <xdr:from>
      <xdr:col>3</xdr:col>
      <xdr:colOff>698500</xdr:colOff>
      <xdr:row>19</xdr:row>
      <xdr:rowOff>38100</xdr:rowOff>
    </xdr:from>
    <xdr:to>
      <xdr:col>4</xdr:col>
      <xdr:colOff>130387</xdr:colOff>
      <xdr:row>20</xdr:row>
      <xdr:rowOff>182033</xdr:rowOff>
    </xdr:to>
    <xdr:sp macro="" textlink="">
      <xdr:nvSpPr>
        <xdr:cNvPr id="9" name="下矢印 8"/>
        <xdr:cNvSpPr/>
      </xdr:nvSpPr>
      <xdr:spPr>
        <a:xfrm rot="10800000">
          <a:off x="1993900" y="4165600"/>
          <a:ext cx="257387" cy="296333"/>
        </a:xfrm>
        <a:prstGeom prst="downArrow">
          <a:avLst>
            <a:gd name="adj1" fmla="val 31993"/>
            <a:gd name="adj2" fmla="val 54933"/>
          </a:avLst>
        </a:prstGeom>
        <a:solidFill>
          <a:schemeClr val="tx1"/>
        </a:solidFill>
        <a:effectLst/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noFill/>
            </a:ln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88900</xdr:colOff>
      <xdr:row>29</xdr:row>
      <xdr:rowOff>0</xdr:rowOff>
    </xdr:from>
    <xdr:to>
      <xdr:col>4</xdr:col>
      <xdr:colOff>88900</xdr:colOff>
      <xdr:row>30</xdr:row>
      <xdr:rowOff>114300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1949450" y="7283450"/>
          <a:ext cx="342900" cy="0"/>
        </a:xfrm>
        <a:prstGeom prst="rect">
          <a:avLst/>
        </a:prstGeom>
      </xdr:spPr>
    </xdr:pic>
    <xdr:clientData/>
  </xdr:twoCellAnchor>
  <xdr:twoCellAnchor editAs="oneCell">
    <xdr:from>
      <xdr:col>4</xdr:col>
      <xdr:colOff>88900</xdr:colOff>
      <xdr:row>29</xdr:row>
      <xdr:rowOff>0</xdr:rowOff>
    </xdr:from>
    <xdr:to>
      <xdr:col>4</xdr:col>
      <xdr:colOff>88900</xdr:colOff>
      <xdr:row>29</xdr:row>
      <xdr:rowOff>50800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2095500" y="7137400"/>
          <a:ext cx="50800" cy="0"/>
        </a:xfrm>
        <a:prstGeom prst="rect">
          <a:avLst/>
        </a:prstGeom>
      </xdr:spPr>
    </xdr:pic>
    <xdr:clientData/>
  </xdr:twoCellAnchor>
  <xdr:twoCellAnchor>
    <xdr:from>
      <xdr:col>10</xdr:col>
      <xdr:colOff>323850</xdr:colOff>
      <xdr:row>14</xdr:row>
      <xdr:rowOff>41910</xdr:rowOff>
    </xdr:from>
    <xdr:to>
      <xdr:col>10</xdr:col>
      <xdr:colOff>581237</xdr:colOff>
      <xdr:row>14</xdr:row>
      <xdr:rowOff>343323</xdr:rowOff>
    </xdr:to>
    <xdr:sp macro="" textlink="">
      <xdr:nvSpPr>
        <xdr:cNvPr id="4" name="下矢印 3"/>
        <xdr:cNvSpPr/>
      </xdr:nvSpPr>
      <xdr:spPr>
        <a:xfrm>
          <a:off x="6483350" y="3102610"/>
          <a:ext cx="257387" cy="301413"/>
        </a:xfrm>
        <a:prstGeom prst="downArrow">
          <a:avLst>
            <a:gd name="adj1" fmla="val 31993"/>
            <a:gd name="adj2" fmla="val 54933"/>
          </a:avLst>
        </a:prstGeom>
        <a:solidFill>
          <a:schemeClr val="tx1"/>
        </a:solidFill>
        <a:effectLst/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noFill/>
            </a:ln>
          </a:endParaRPr>
        </a:p>
      </xdr:txBody>
    </xdr:sp>
    <xdr:clientData/>
  </xdr:twoCellAnchor>
  <xdr:twoCellAnchor>
    <xdr:from>
      <xdr:col>10</xdr:col>
      <xdr:colOff>323850</xdr:colOff>
      <xdr:row>23</xdr:row>
      <xdr:rowOff>41910</xdr:rowOff>
    </xdr:from>
    <xdr:to>
      <xdr:col>10</xdr:col>
      <xdr:colOff>581237</xdr:colOff>
      <xdr:row>24</xdr:row>
      <xdr:rowOff>109643</xdr:rowOff>
    </xdr:to>
    <xdr:sp macro="" textlink="">
      <xdr:nvSpPr>
        <xdr:cNvPr id="5" name="下矢印 4"/>
        <xdr:cNvSpPr/>
      </xdr:nvSpPr>
      <xdr:spPr>
        <a:xfrm>
          <a:off x="6483350" y="5642610"/>
          <a:ext cx="257387" cy="296333"/>
        </a:xfrm>
        <a:prstGeom prst="downArrow">
          <a:avLst>
            <a:gd name="adj1" fmla="val 31993"/>
            <a:gd name="adj2" fmla="val 54933"/>
          </a:avLst>
        </a:prstGeom>
        <a:solidFill>
          <a:schemeClr val="tx1"/>
        </a:solidFill>
        <a:effectLst/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noFill/>
            </a:ln>
          </a:endParaRPr>
        </a:p>
      </xdr:txBody>
    </xdr:sp>
    <xdr:clientData/>
  </xdr:twoCellAnchor>
  <xdr:twoCellAnchor>
    <xdr:from>
      <xdr:col>2</xdr:col>
      <xdr:colOff>38100</xdr:colOff>
      <xdr:row>13</xdr:row>
      <xdr:rowOff>266700</xdr:rowOff>
    </xdr:from>
    <xdr:to>
      <xdr:col>7</xdr:col>
      <xdr:colOff>254000</xdr:colOff>
      <xdr:row>18</xdr:row>
      <xdr:rowOff>76200</xdr:rowOff>
    </xdr:to>
    <xdr:sp macro="" textlink="">
      <xdr:nvSpPr>
        <xdr:cNvPr id="13" name="角丸四角形 12"/>
        <xdr:cNvSpPr/>
      </xdr:nvSpPr>
      <xdr:spPr>
        <a:xfrm>
          <a:off x="469900" y="3035300"/>
          <a:ext cx="3962400" cy="1473200"/>
        </a:xfrm>
        <a:prstGeom prst="roundRect">
          <a:avLst>
            <a:gd name="adj" fmla="val 5808"/>
          </a:avLst>
        </a:prstGeom>
        <a:solidFill>
          <a:schemeClr val="accent1">
            <a:lumMod val="20000"/>
            <a:lumOff val="80000"/>
          </a:schemeClr>
        </a:solidFill>
        <a:ln w="28575" cmpd="sng">
          <a:solidFill>
            <a:schemeClr val="accent1">
              <a:lumMod val="75000"/>
            </a:schemeClr>
          </a:solidFill>
          <a:prstDash val="solid"/>
        </a:ln>
        <a:effec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 b="0">
              <a:latin typeface="ＭＳ Ｐゴシック"/>
              <a:ea typeface="ＭＳ Ｐゴシック"/>
              <a:cs typeface="ＭＳ Ｐゴシック"/>
            </a:rPr>
            <a:t>●</a:t>
          </a:r>
          <a:r>
            <a:rPr kumimoji="1" lang="ja-JP" altLang="en-US" sz="1100" b="0">
              <a:latin typeface="ＭＳ Ｐゴシック"/>
              <a:ea typeface="ＭＳ Ｐゴシック"/>
              <a:cs typeface="ＭＳ Ｐゴシック"/>
            </a:rPr>
            <a:t>腫瘍サイズは、理論上</a:t>
          </a:r>
          <a:r>
            <a:rPr kumimoji="1" lang="en-US" altLang="ja-JP" sz="1100" b="0">
              <a:latin typeface="ＭＳ Ｐゴシック"/>
              <a:ea typeface="ＭＳ Ｐゴシック"/>
              <a:cs typeface="ＭＳ Ｐゴシック"/>
            </a:rPr>
            <a:t>3</a:t>
          </a:r>
          <a:r>
            <a:rPr kumimoji="1" lang="ja-JP" altLang="en-US" sz="1100" b="0">
              <a:latin typeface="ＭＳ Ｐゴシック"/>
              <a:ea typeface="ＭＳ Ｐゴシック"/>
              <a:cs typeface="ＭＳ Ｐゴシック"/>
            </a:rPr>
            <a:t>方向から測定されていることが望ましいが、</a:t>
          </a:r>
          <a:r>
            <a:rPr kumimoji="1" lang="en-US" altLang="ja-JP" sz="1100" b="0">
              <a:latin typeface="ＭＳ Ｐゴシック"/>
              <a:ea typeface="ＭＳ Ｐゴシック"/>
              <a:cs typeface="ＭＳ Ｐゴシック"/>
            </a:rPr>
            <a:t>2</a:t>
          </a:r>
          <a:r>
            <a:rPr kumimoji="1" lang="ja-JP" altLang="en-US" sz="1100" b="0">
              <a:latin typeface="ＭＳ Ｐゴシック"/>
              <a:ea typeface="ＭＳ Ｐゴシック"/>
              <a:cs typeface="ＭＳ Ｐゴシック"/>
            </a:rPr>
            <a:t>方向あるいは</a:t>
          </a:r>
          <a:r>
            <a:rPr kumimoji="1" lang="en-US" altLang="ja-JP" sz="1100" b="0">
              <a:latin typeface="ＭＳ Ｐゴシック"/>
              <a:ea typeface="ＭＳ Ｐゴシック"/>
              <a:cs typeface="ＭＳ Ｐゴシック"/>
            </a:rPr>
            <a:t>1</a:t>
          </a:r>
          <a:r>
            <a:rPr kumimoji="1" lang="ja-JP" altLang="en-US" sz="1100" b="0">
              <a:latin typeface="ＭＳ Ｐゴシック"/>
              <a:ea typeface="ＭＳ Ｐゴシック"/>
              <a:cs typeface="ＭＳ Ｐゴシック"/>
            </a:rPr>
            <a:t>方向のデータのみでも計算可能。</a:t>
          </a:r>
        </a:p>
        <a:p>
          <a:pPr algn="l"/>
          <a:r>
            <a:rPr kumimoji="1" lang="en-US" altLang="ja-JP" sz="1100" b="0">
              <a:latin typeface="ＭＳ Ｐゴシック"/>
              <a:ea typeface="ＭＳ Ｐゴシック"/>
              <a:cs typeface="ＭＳ Ｐゴシック"/>
            </a:rPr>
            <a:t>●</a:t>
          </a:r>
          <a:r>
            <a:rPr kumimoji="1" lang="ja-JP" altLang="en-US" sz="1100" b="0">
              <a:latin typeface="ＭＳ Ｐゴシック"/>
              <a:ea typeface="ＭＳ Ｐゴシック"/>
              <a:cs typeface="ＭＳ Ｐゴシック"/>
            </a:rPr>
            <a:t>腫瘍径が最大径のみの場合には、球体とみなして腫瘍体積を計算し、腫瘍径が</a:t>
          </a:r>
          <a:r>
            <a:rPr kumimoji="1" lang="en-US" altLang="ja-JP" sz="1100" b="0">
              <a:latin typeface="ＭＳ Ｐゴシック"/>
              <a:ea typeface="ＭＳ Ｐゴシック"/>
              <a:cs typeface="ＭＳ Ｐゴシック"/>
            </a:rPr>
            <a:t>2</a:t>
          </a:r>
          <a:r>
            <a:rPr kumimoji="1" lang="ja-JP" altLang="en-US" sz="1100" b="0">
              <a:latin typeface="ＭＳ Ｐゴシック"/>
              <a:ea typeface="ＭＳ Ｐゴシック"/>
              <a:cs typeface="ＭＳ Ｐゴシック"/>
            </a:rPr>
            <a:t>方向の場合には長径</a:t>
          </a:r>
          <a:r>
            <a:rPr kumimoji="1" lang="en-US" altLang="ja-JP" sz="1100" b="0">
              <a:latin typeface="ＭＳ Ｐゴシック"/>
              <a:ea typeface="ＭＳ Ｐゴシック"/>
              <a:cs typeface="ＭＳ Ｐゴシック"/>
            </a:rPr>
            <a:t>×</a:t>
          </a:r>
          <a:r>
            <a:rPr kumimoji="1" lang="ja-JP" altLang="en-US" sz="1100" b="0">
              <a:latin typeface="ＭＳ Ｐゴシック"/>
              <a:ea typeface="ＭＳ Ｐゴシック"/>
              <a:cs typeface="ＭＳ Ｐゴシック"/>
            </a:rPr>
            <a:t>短径</a:t>
          </a:r>
          <a:r>
            <a:rPr kumimoji="1" lang="en-US" altLang="ja-JP" sz="1100" b="0">
              <a:latin typeface="ＭＳ Ｐゴシック"/>
              <a:ea typeface="ＭＳ Ｐゴシック"/>
              <a:cs typeface="ＭＳ Ｐゴシック"/>
            </a:rPr>
            <a:t>×</a:t>
          </a:r>
          <a:r>
            <a:rPr kumimoji="1" lang="ja-JP" altLang="en-US" sz="1100" b="0">
              <a:latin typeface="ＭＳ Ｐゴシック"/>
              <a:ea typeface="ＭＳ Ｐゴシック"/>
              <a:cs typeface="ＭＳ Ｐゴシック"/>
            </a:rPr>
            <a:t>短径の楕円体とみなして体積が計算される。</a:t>
          </a:r>
        </a:p>
        <a:p>
          <a:pPr algn="l"/>
          <a:endParaRPr kumimoji="1" lang="ja-JP" altLang="en-US" sz="1100" b="0">
            <a:latin typeface="ＭＳ Ｐゴシック"/>
            <a:ea typeface="ＭＳ Ｐゴシック"/>
            <a:cs typeface="ＭＳ Ｐゴシック"/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8800</xdr:colOff>
      <xdr:row>3</xdr:row>
      <xdr:rowOff>18959</xdr:rowOff>
    </xdr:to>
    <xdr:sp macro="" textlink="">
      <xdr:nvSpPr>
        <xdr:cNvPr id="9" name="対角する 2 つの角を丸めた四角形 8"/>
        <xdr:cNvSpPr/>
      </xdr:nvSpPr>
      <xdr:spPr>
        <a:xfrm>
          <a:off x="0" y="0"/>
          <a:ext cx="9864000" cy="704759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chemeClr val="tx2">
                <a:lumMod val="60000"/>
                <a:lumOff val="40000"/>
              </a:schemeClr>
            </a:gs>
            <a:gs pos="100000">
              <a:srgbClr val="66CCFF"/>
            </a:gs>
          </a:gsLst>
          <a:lin ang="18900000" scaled="0"/>
          <a:tileRect/>
        </a:gra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>
            <a:lnSpc>
              <a:spcPts val="1500"/>
            </a:lnSpc>
          </a:pPr>
          <a:r>
            <a:rPr kumimoji="1" lang="en-US" altLang="ja-JP" sz="2000" b="1">
              <a:solidFill>
                <a:srgbClr val="000090"/>
              </a:solidFill>
              <a:latin typeface="ＭＳ Ｐゴシック"/>
              <a:ea typeface="ＭＳ Ｐゴシック"/>
              <a:cs typeface="ＭＳ Ｐゴシック"/>
            </a:rPr>
            <a:t>❸ </a:t>
          </a:r>
          <a:r>
            <a:rPr kumimoji="1" lang="ja-JP" altLang="en-US" sz="2000" b="1">
              <a:solidFill>
                <a:srgbClr val="000090"/>
              </a:solidFill>
              <a:latin typeface="ＭＳ Ｐゴシック"/>
              <a:ea typeface="ＭＳ Ｐゴシック"/>
              <a:cs typeface="ＭＳ Ｐゴシック"/>
            </a:rPr>
            <a:t>腫瘍進行時間の予測</a:t>
          </a:r>
          <a:endParaRPr kumimoji="1" lang="en-US" altLang="ja-JP" sz="2000" b="1">
            <a:solidFill>
              <a:srgbClr val="000090"/>
            </a:solidFill>
            <a:latin typeface="ＭＳ Ｐゴシック"/>
            <a:ea typeface="ＭＳ Ｐゴシック"/>
            <a:cs typeface="ＭＳ Ｐゴシック"/>
          </a:endParaRPr>
        </a:p>
        <a:p>
          <a:pPr algn="l">
            <a:lnSpc>
              <a:spcPts val="1500"/>
            </a:lnSpc>
          </a:pPr>
          <a:r>
            <a:rPr kumimoji="1" lang="ja-JP" altLang="en-US" sz="1200" b="1">
              <a:latin typeface="ＭＳ Ｐゴシック"/>
              <a:ea typeface="ＭＳ Ｐゴシック"/>
              <a:cs typeface="ＭＳ Ｐゴシック"/>
            </a:rPr>
            <a:t>　　　　</a:t>
          </a:r>
          <a:r>
            <a:rPr kumimoji="1" lang="en-US" altLang="ja-JP" sz="1400" b="1">
              <a:latin typeface="ＭＳ Ｐゴシック"/>
              <a:ea typeface="+mn-ea"/>
              <a:cs typeface="ＭＳ Ｐゴシック"/>
            </a:rPr>
            <a:t>DT</a:t>
          </a:r>
          <a:r>
            <a:rPr kumimoji="1" lang="ja-JP" altLang="en-US" sz="1400" b="1">
              <a:latin typeface="ＭＳ Ｐゴシック"/>
              <a:ea typeface="+mn-ea"/>
              <a:cs typeface="ＭＳ Ｐゴシック"/>
            </a:rPr>
            <a:t>または</a:t>
          </a:r>
          <a:r>
            <a:rPr kumimoji="1" lang="en-US" altLang="ja-JP" sz="1400" b="1">
              <a:latin typeface="ＭＳ Ｐゴシック"/>
              <a:ea typeface="+mn-ea"/>
              <a:cs typeface="ＭＳ Ｐゴシック"/>
            </a:rPr>
            <a:t>DR</a:t>
          </a:r>
          <a:r>
            <a:rPr kumimoji="1" lang="ja-JP" altLang="en-US" sz="1400" b="1">
              <a:latin typeface="ＭＳ Ｐゴシック"/>
              <a:ea typeface="+mn-ea"/>
              <a:cs typeface="ＭＳ Ｐゴシック"/>
            </a:rPr>
            <a:t>を用いて、大きさ</a:t>
          </a:r>
          <a:r>
            <a:rPr kumimoji="1" lang="en-US" altLang="ja-JP" sz="1400" b="1">
              <a:latin typeface="ＭＳ Ｐゴシック"/>
              <a:ea typeface="+mn-ea"/>
              <a:cs typeface="ＭＳ Ｐゴシック"/>
            </a:rPr>
            <a:t>A</a:t>
          </a:r>
          <a:r>
            <a:rPr kumimoji="1" lang="ja-JP" altLang="en-US" sz="1400" b="1">
              <a:latin typeface="ＭＳ Ｐゴシック"/>
              <a:ea typeface="+mn-ea"/>
              <a:cs typeface="ＭＳ Ｐゴシック"/>
            </a:rPr>
            <a:t>の腫瘍が大きさ</a:t>
          </a:r>
          <a:r>
            <a:rPr kumimoji="1" lang="en-US" altLang="ja-JP" sz="1400" b="1">
              <a:latin typeface="ＭＳ Ｐゴシック"/>
              <a:ea typeface="+mn-ea"/>
              <a:cs typeface="ＭＳ Ｐゴシック"/>
            </a:rPr>
            <a:t>B</a:t>
          </a:r>
          <a:r>
            <a:rPr kumimoji="1" lang="ja-JP" altLang="en-US" sz="1400" b="1">
              <a:latin typeface="ＭＳ Ｐゴシック"/>
              <a:ea typeface="+mn-ea"/>
              <a:cs typeface="ＭＳ Ｐゴシック"/>
            </a:rPr>
            <a:t>に増殖するのに要する時間</a:t>
          </a:r>
          <a:r>
            <a:rPr kumimoji="1" lang="en-US" altLang="ja-JP" sz="1400" b="1">
              <a:latin typeface="ＭＳ Ｐゴシック"/>
              <a:ea typeface="+mn-ea"/>
              <a:cs typeface="ＭＳ Ｐゴシック"/>
            </a:rPr>
            <a:t>C</a:t>
          </a:r>
          <a:r>
            <a:rPr kumimoji="1" lang="ja-JP" altLang="en-US" sz="1400" b="1">
              <a:latin typeface="ＭＳ Ｐゴシック"/>
              <a:ea typeface="+mn-ea"/>
              <a:cs typeface="ＭＳ Ｐゴシック"/>
            </a:rPr>
            <a:t>を予測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335279</xdr:colOff>
      <xdr:row>14</xdr:row>
      <xdr:rowOff>44451</xdr:rowOff>
    </xdr:from>
    <xdr:to>
      <xdr:col>11</xdr:col>
      <xdr:colOff>592666</xdr:colOff>
      <xdr:row>15</xdr:row>
      <xdr:rowOff>112184</xdr:rowOff>
    </xdr:to>
    <xdr:sp macro="" textlink="">
      <xdr:nvSpPr>
        <xdr:cNvPr id="2" name="下矢印 1"/>
        <xdr:cNvSpPr/>
      </xdr:nvSpPr>
      <xdr:spPr>
        <a:xfrm>
          <a:off x="7142479" y="3143251"/>
          <a:ext cx="257387" cy="296333"/>
        </a:xfrm>
        <a:prstGeom prst="downArrow">
          <a:avLst>
            <a:gd name="adj1" fmla="val 31993"/>
            <a:gd name="adj2" fmla="val 54933"/>
          </a:avLst>
        </a:prstGeom>
        <a:solidFill>
          <a:schemeClr val="tx1"/>
        </a:solidFill>
        <a:effectLst/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noFill/>
            </a:ln>
          </a:endParaRPr>
        </a:p>
      </xdr:txBody>
    </xdr:sp>
    <xdr:clientData/>
  </xdr:twoCellAnchor>
  <xdr:twoCellAnchor>
    <xdr:from>
      <xdr:col>10</xdr:col>
      <xdr:colOff>335279</xdr:colOff>
      <xdr:row>24</xdr:row>
      <xdr:rowOff>44451</xdr:rowOff>
    </xdr:from>
    <xdr:to>
      <xdr:col>10</xdr:col>
      <xdr:colOff>592666</xdr:colOff>
      <xdr:row>25</xdr:row>
      <xdr:rowOff>112184</xdr:rowOff>
    </xdr:to>
    <xdr:sp macro="" textlink="">
      <xdr:nvSpPr>
        <xdr:cNvPr id="3" name="下矢印 2"/>
        <xdr:cNvSpPr/>
      </xdr:nvSpPr>
      <xdr:spPr>
        <a:xfrm>
          <a:off x="6240779" y="5657851"/>
          <a:ext cx="257387" cy="296333"/>
        </a:xfrm>
        <a:prstGeom prst="downArrow">
          <a:avLst>
            <a:gd name="adj1" fmla="val 31993"/>
            <a:gd name="adj2" fmla="val 54933"/>
          </a:avLst>
        </a:prstGeom>
        <a:solidFill>
          <a:schemeClr val="tx1"/>
        </a:solidFill>
        <a:effectLst/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noFill/>
            </a:ln>
          </a:endParaRPr>
        </a:p>
      </xdr:txBody>
    </xdr:sp>
    <xdr:clientData/>
  </xdr:twoCellAnchor>
  <xdr:twoCellAnchor>
    <xdr:from>
      <xdr:col>1</xdr:col>
      <xdr:colOff>215900</xdr:colOff>
      <xdr:row>15</xdr:row>
      <xdr:rowOff>12700</xdr:rowOff>
    </xdr:from>
    <xdr:to>
      <xdr:col>7</xdr:col>
      <xdr:colOff>292100</xdr:colOff>
      <xdr:row>20</xdr:row>
      <xdr:rowOff>88900</xdr:rowOff>
    </xdr:to>
    <xdr:sp macro="" textlink="">
      <xdr:nvSpPr>
        <xdr:cNvPr id="10" name="角丸四角形 9"/>
        <xdr:cNvSpPr/>
      </xdr:nvSpPr>
      <xdr:spPr>
        <a:xfrm>
          <a:off x="393700" y="3441700"/>
          <a:ext cx="4076700" cy="1371600"/>
        </a:xfrm>
        <a:prstGeom prst="roundRect">
          <a:avLst>
            <a:gd name="adj" fmla="val 5808"/>
          </a:avLst>
        </a:prstGeom>
        <a:solidFill>
          <a:schemeClr val="accent1">
            <a:lumMod val="20000"/>
            <a:lumOff val="80000"/>
          </a:schemeClr>
        </a:solidFill>
        <a:ln w="28575" cmpd="sng">
          <a:solidFill>
            <a:schemeClr val="accent1">
              <a:lumMod val="75000"/>
            </a:schemeClr>
          </a:solidFill>
          <a:prstDash val="solid"/>
        </a:ln>
        <a:effec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 b="0">
              <a:latin typeface="ＭＳ Ｐゴシック"/>
              <a:ea typeface="ＭＳ Ｐゴシック"/>
              <a:cs typeface="ＭＳ Ｐゴシック"/>
            </a:rPr>
            <a:t>●</a:t>
          </a:r>
          <a:r>
            <a:rPr kumimoji="1" lang="ja-JP" altLang="en-US" sz="1100" b="0">
              <a:latin typeface="ＭＳ Ｐゴシック"/>
              <a:ea typeface="ＭＳ Ｐゴシック"/>
              <a:cs typeface="ＭＳ Ｐゴシック"/>
            </a:rPr>
            <a:t>腫瘍サイズは、理論上</a:t>
          </a:r>
          <a:r>
            <a:rPr kumimoji="1" lang="en-US" altLang="ja-JP" sz="1100" b="0">
              <a:latin typeface="ＭＳ Ｐゴシック"/>
              <a:ea typeface="ＭＳ Ｐゴシック"/>
              <a:cs typeface="ＭＳ Ｐゴシック"/>
            </a:rPr>
            <a:t>3</a:t>
          </a:r>
          <a:r>
            <a:rPr kumimoji="1" lang="ja-JP" altLang="en-US" sz="1100" b="0">
              <a:latin typeface="ＭＳ Ｐゴシック"/>
              <a:ea typeface="ＭＳ Ｐゴシック"/>
              <a:cs typeface="ＭＳ Ｐゴシック"/>
            </a:rPr>
            <a:t>方向から測定されていることが望ましいが、</a:t>
          </a:r>
          <a:r>
            <a:rPr kumimoji="1" lang="en-US" altLang="ja-JP" sz="1100" b="0">
              <a:latin typeface="ＭＳ Ｐゴシック"/>
              <a:ea typeface="ＭＳ Ｐゴシック"/>
              <a:cs typeface="ＭＳ Ｐゴシック"/>
            </a:rPr>
            <a:t>2</a:t>
          </a:r>
          <a:r>
            <a:rPr kumimoji="1" lang="ja-JP" altLang="en-US" sz="1100" b="0">
              <a:latin typeface="ＭＳ Ｐゴシック"/>
              <a:ea typeface="ＭＳ Ｐゴシック"/>
              <a:cs typeface="ＭＳ Ｐゴシック"/>
            </a:rPr>
            <a:t>方向あるいは</a:t>
          </a:r>
          <a:r>
            <a:rPr kumimoji="1" lang="en-US" altLang="ja-JP" sz="1100" b="0">
              <a:latin typeface="ＭＳ Ｐゴシック"/>
              <a:ea typeface="ＭＳ Ｐゴシック"/>
              <a:cs typeface="ＭＳ Ｐゴシック"/>
            </a:rPr>
            <a:t>1</a:t>
          </a:r>
          <a:r>
            <a:rPr kumimoji="1" lang="ja-JP" altLang="en-US" sz="1100" b="0">
              <a:latin typeface="ＭＳ Ｐゴシック"/>
              <a:ea typeface="ＭＳ Ｐゴシック"/>
              <a:cs typeface="ＭＳ Ｐゴシック"/>
            </a:rPr>
            <a:t>方向のデータのみでも計算可能。</a:t>
          </a:r>
        </a:p>
        <a:p>
          <a:pPr algn="l"/>
          <a:r>
            <a:rPr kumimoji="1" lang="en-US" altLang="ja-JP" sz="1100" b="0">
              <a:latin typeface="ＭＳ Ｐゴシック"/>
              <a:ea typeface="ＭＳ Ｐゴシック"/>
              <a:cs typeface="ＭＳ Ｐゴシック"/>
            </a:rPr>
            <a:t>●</a:t>
          </a:r>
          <a:r>
            <a:rPr kumimoji="1" lang="ja-JP" altLang="en-US" sz="1100" b="0">
              <a:latin typeface="ＭＳ Ｐゴシック"/>
              <a:ea typeface="ＭＳ Ｐゴシック"/>
              <a:cs typeface="ＭＳ Ｐゴシック"/>
            </a:rPr>
            <a:t>腫瘍径が最大径のみの場合には、球体とみなして腫瘍体積を計算し、腫瘍径が</a:t>
          </a:r>
          <a:r>
            <a:rPr kumimoji="1" lang="en-US" altLang="ja-JP" sz="1100" b="0">
              <a:latin typeface="ＭＳ Ｐゴシック"/>
              <a:ea typeface="ＭＳ Ｐゴシック"/>
              <a:cs typeface="ＭＳ Ｐゴシック"/>
            </a:rPr>
            <a:t>2</a:t>
          </a:r>
          <a:r>
            <a:rPr kumimoji="1" lang="ja-JP" altLang="en-US" sz="1100" b="0">
              <a:latin typeface="ＭＳ Ｐゴシック"/>
              <a:ea typeface="ＭＳ Ｐゴシック"/>
              <a:cs typeface="ＭＳ Ｐゴシック"/>
            </a:rPr>
            <a:t>方向の場合には長径</a:t>
          </a:r>
          <a:r>
            <a:rPr kumimoji="1" lang="en-US" altLang="ja-JP" sz="1100" b="0">
              <a:latin typeface="ＭＳ Ｐゴシック"/>
              <a:ea typeface="ＭＳ Ｐゴシック"/>
              <a:cs typeface="ＭＳ Ｐゴシック"/>
            </a:rPr>
            <a:t>×</a:t>
          </a:r>
          <a:r>
            <a:rPr kumimoji="1" lang="ja-JP" altLang="en-US" sz="1100" b="0">
              <a:latin typeface="ＭＳ Ｐゴシック"/>
              <a:ea typeface="ＭＳ Ｐゴシック"/>
              <a:cs typeface="ＭＳ Ｐゴシック"/>
            </a:rPr>
            <a:t>短径</a:t>
          </a:r>
          <a:r>
            <a:rPr kumimoji="1" lang="en-US" altLang="ja-JP" sz="1100" b="0">
              <a:latin typeface="ＭＳ Ｐゴシック"/>
              <a:ea typeface="ＭＳ Ｐゴシック"/>
              <a:cs typeface="ＭＳ Ｐゴシック"/>
            </a:rPr>
            <a:t>×</a:t>
          </a:r>
          <a:r>
            <a:rPr kumimoji="1" lang="ja-JP" altLang="en-US" sz="1100" b="0">
              <a:latin typeface="ＭＳ Ｐゴシック"/>
              <a:ea typeface="ＭＳ Ｐゴシック"/>
              <a:cs typeface="ＭＳ Ｐゴシック"/>
            </a:rPr>
            <a:t>短径の楕円体とみなして体積が計算される。</a:t>
          </a:r>
        </a:p>
        <a:p>
          <a:pPr algn="l"/>
          <a:endParaRPr kumimoji="1" lang="ja-JP" altLang="en-US" sz="1100" b="0">
            <a:latin typeface="ＭＳ Ｐゴシック"/>
            <a:ea typeface="ＭＳ Ｐゴシック"/>
            <a:cs typeface="ＭＳ Ｐゴシック"/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116840</xdr:colOff>
      <xdr:row>3</xdr:row>
      <xdr:rowOff>18959</xdr:rowOff>
    </xdr:to>
    <xdr:sp macro="" textlink="">
      <xdr:nvSpPr>
        <xdr:cNvPr id="7" name="対角する 2 つの角を丸めた四角形 6"/>
        <xdr:cNvSpPr/>
      </xdr:nvSpPr>
      <xdr:spPr>
        <a:xfrm>
          <a:off x="0" y="0"/>
          <a:ext cx="9857740" cy="704759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chemeClr val="tx2">
                <a:lumMod val="60000"/>
                <a:lumOff val="40000"/>
              </a:schemeClr>
            </a:gs>
            <a:gs pos="100000">
              <a:srgbClr val="66CCFF"/>
            </a:gs>
          </a:gsLst>
          <a:lin ang="18900000" scaled="0"/>
          <a:tileRect/>
        </a:gra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>
            <a:lnSpc>
              <a:spcPts val="1500"/>
            </a:lnSpc>
          </a:pPr>
          <a:r>
            <a:rPr kumimoji="1" lang="en-US" altLang="ja-JP" sz="2000" b="1">
              <a:solidFill>
                <a:srgbClr val="000090"/>
              </a:solidFill>
              <a:latin typeface="ＭＳ Ｐゴシック"/>
              <a:ea typeface="ＭＳ Ｐゴシック"/>
              <a:cs typeface="ＭＳ Ｐゴシック"/>
            </a:rPr>
            <a:t>❹ </a:t>
          </a:r>
          <a:r>
            <a:rPr kumimoji="1" lang="ja-JP" altLang="en-US" sz="2000" b="1">
              <a:solidFill>
                <a:srgbClr val="000090"/>
              </a:solidFill>
              <a:latin typeface="ＭＳ Ｐゴシック"/>
              <a:ea typeface="ＭＳ Ｐゴシック"/>
              <a:cs typeface="ＭＳ Ｐゴシック"/>
            </a:rPr>
            <a:t>未来の腫瘍進行の予測</a:t>
          </a:r>
          <a:endParaRPr kumimoji="1" lang="en-US" altLang="ja-JP" sz="2000" b="1">
            <a:solidFill>
              <a:srgbClr val="000090"/>
            </a:solidFill>
            <a:latin typeface="ＭＳ Ｐゴシック"/>
            <a:ea typeface="ＭＳ Ｐゴシック"/>
            <a:cs typeface="ＭＳ Ｐゴシック"/>
          </a:endParaRPr>
        </a:p>
        <a:p>
          <a:pPr algn="l">
            <a:lnSpc>
              <a:spcPts val="1500"/>
            </a:lnSpc>
          </a:pPr>
          <a:r>
            <a:rPr kumimoji="1" lang="ja-JP" altLang="en-US" sz="1200" b="1">
              <a:latin typeface="ＭＳ Ｐゴシック"/>
              <a:ea typeface="ＭＳ Ｐゴシック"/>
              <a:cs typeface="ＭＳ Ｐゴシック"/>
            </a:rPr>
            <a:t>　　　　</a:t>
          </a:r>
          <a:r>
            <a:rPr kumimoji="1" lang="en-US" altLang="ja-JP" sz="1400" b="1">
              <a:latin typeface="ＭＳ Ｐゴシック"/>
              <a:ea typeface="ＭＳ Ｐゴシック"/>
              <a:cs typeface="ＭＳ Ｐゴシック"/>
            </a:rPr>
            <a:t>DT</a:t>
          </a:r>
          <a:r>
            <a:rPr kumimoji="1" lang="ja-JP" altLang="en-US" sz="1400" b="1">
              <a:latin typeface="ＭＳ Ｐゴシック"/>
              <a:ea typeface="ＭＳ Ｐゴシック"/>
              <a:cs typeface="ＭＳ Ｐゴシック"/>
            </a:rPr>
            <a:t>または</a:t>
          </a:r>
          <a:r>
            <a:rPr kumimoji="1" lang="en-US" altLang="ja-JP" sz="1400" b="1">
              <a:latin typeface="ＭＳ Ｐゴシック"/>
              <a:ea typeface="ＭＳ Ｐゴシック"/>
              <a:cs typeface="ＭＳ Ｐゴシック"/>
            </a:rPr>
            <a:t>DR</a:t>
          </a:r>
          <a:r>
            <a:rPr kumimoji="1" lang="ja-JP" altLang="en-US" sz="1400" b="1">
              <a:latin typeface="ＭＳ Ｐゴシック"/>
              <a:ea typeface="ＭＳ Ｐゴシック"/>
              <a:cs typeface="ＭＳ Ｐゴシック"/>
            </a:rPr>
            <a:t>を用いて、大きさ</a:t>
          </a:r>
          <a:r>
            <a:rPr kumimoji="1" lang="en-US" altLang="ja-JP" sz="1400" b="1">
              <a:latin typeface="ＭＳ Ｐゴシック"/>
              <a:ea typeface="ＭＳ Ｐゴシック"/>
              <a:cs typeface="ＭＳ Ｐゴシック"/>
            </a:rPr>
            <a:t>D</a:t>
          </a:r>
          <a:r>
            <a:rPr kumimoji="1" lang="ja-JP" altLang="en-US" sz="1400" b="1">
              <a:latin typeface="ＭＳ Ｐゴシック"/>
              <a:ea typeface="ＭＳ Ｐゴシック"/>
              <a:cs typeface="ＭＳ Ｐゴシック"/>
            </a:rPr>
            <a:t>の腫瘍が、期間</a:t>
          </a:r>
          <a:r>
            <a:rPr kumimoji="1" lang="en-US" altLang="ja-JP" sz="1400" b="1">
              <a:latin typeface="ＭＳ Ｐゴシック"/>
              <a:ea typeface="ＭＳ Ｐゴシック"/>
              <a:cs typeface="ＭＳ Ｐゴシック"/>
            </a:rPr>
            <a:t>E</a:t>
          </a:r>
          <a:r>
            <a:rPr kumimoji="1" lang="ja-JP" altLang="en-US" sz="1400" b="1">
              <a:latin typeface="ＭＳ Ｐゴシック"/>
              <a:ea typeface="ＭＳ Ｐゴシック"/>
              <a:cs typeface="ＭＳ Ｐゴシック"/>
            </a:rPr>
            <a:t>の間に増殖した大きさ</a:t>
          </a:r>
          <a:r>
            <a:rPr kumimoji="1" lang="en-US" altLang="ja-JP" sz="1400" b="1">
              <a:latin typeface="ＭＳ Ｐゴシック"/>
              <a:ea typeface="ＭＳ Ｐゴシック"/>
              <a:cs typeface="ＭＳ Ｐゴシック"/>
            </a:rPr>
            <a:t>F</a:t>
          </a:r>
          <a:r>
            <a:rPr kumimoji="1" lang="ja-JP" altLang="en-US" sz="1400" b="1">
              <a:latin typeface="ＭＳ Ｐゴシック"/>
              <a:ea typeface="ＭＳ Ｐゴシック"/>
              <a:cs typeface="ＭＳ Ｐゴシック"/>
            </a:rPr>
            <a:t>を計算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421500</xdr:colOff>
      <xdr:row>35</xdr:row>
      <xdr:rowOff>83652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56000" cy="67511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421500</xdr:colOff>
      <xdr:row>35</xdr:row>
      <xdr:rowOff>83652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56000" cy="67511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421500</xdr:colOff>
      <xdr:row>35</xdr:row>
      <xdr:rowOff>83652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56000" cy="67511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421500</xdr:colOff>
      <xdr:row>35</xdr:row>
      <xdr:rowOff>83652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56000" cy="675115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421500</xdr:colOff>
      <xdr:row>35</xdr:row>
      <xdr:rowOff>83652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56000" cy="67511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421500</xdr:colOff>
      <xdr:row>35</xdr:row>
      <xdr:rowOff>83652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56000" cy="675115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421500</xdr:colOff>
      <xdr:row>35</xdr:row>
      <xdr:rowOff>83652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56000" cy="675115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38100</xdr:colOff>
      <xdr:row>16</xdr:row>
      <xdr:rowOff>29210</xdr:rowOff>
    </xdr:from>
    <xdr:to>
      <xdr:col>31</xdr:col>
      <xdr:colOff>523700</xdr:colOff>
      <xdr:row>30</xdr:row>
      <xdr:rowOff>205290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20321</xdr:colOff>
      <xdr:row>16</xdr:row>
      <xdr:rowOff>25400</xdr:rowOff>
    </xdr:from>
    <xdr:to>
      <xdr:col>18</xdr:col>
      <xdr:colOff>505920</xdr:colOff>
      <xdr:row>30</xdr:row>
      <xdr:rowOff>201480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228600</xdr:colOff>
      <xdr:row>6</xdr:row>
      <xdr:rowOff>38100</xdr:rowOff>
    </xdr:from>
    <xdr:to>
      <xdr:col>18</xdr:col>
      <xdr:colOff>531178</xdr:colOff>
      <xdr:row>13</xdr:row>
      <xdr:rowOff>101600</xdr:rowOff>
    </xdr:to>
    <xdr:sp macro="" textlink="">
      <xdr:nvSpPr>
        <xdr:cNvPr id="8" name="角丸四角形 7"/>
        <xdr:cNvSpPr/>
      </xdr:nvSpPr>
      <xdr:spPr>
        <a:xfrm>
          <a:off x="6070600" y="1155700"/>
          <a:ext cx="3579178" cy="1562100"/>
        </a:xfrm>
        <a:prstGeom prst="roundRect">
          <a:avLst>
            <a:gd name="adj" fmla="val 5808"/>
          </a:avLst>
        </a:prstGeom>
        <a:solidFill>
          <a:schemeClr val="accent1">
            <a:lumMod val="20000"/>
            <a:lumOff val="80000"/>
          </a:schemeClr>
        </a:solidFill>
        <a:ln w="28575" cmpd="sng">
          <a:solidFill>
            <a:schemeClr val="accent1">
              <a:lumMod val="75000"/>
            </a:schemeClr>
          </a:solidFill>
          <a:prstDash val="solid"/>
        </a:ln>
        <a:effec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 b="0">
              <a:latin typeface="ＭＳ Ｐゴシック"/>
              <a:ea typeface="ＭＳ Ｐゴシック"/>
              <a:cs typeface="ＭＳ Ｐゴシック"/>
            </a:rPr>
            <a:t>●</a:t>
          </a:r>
          <a:r>
            <a:rPr kumimoji="1" lang="ja-JP" altLang="en-US" sz="1100" b="0">
              <a:latin typeface="ＭＳ Ｐゴシック"/>
              <a:ea typeface="ＭＳ Ｐゴシック"/>
              <a:cs typeface="ＭＳ Ｐゴシック"/>
            </a:rPr>
            <a:t>データの信頼性の問題から</a:t>
          </a:r>
          <a:r>
            <a:rPr kumimoji="1" lang="en-US" altLang="ja-JP" sz="1100" b="0">
              <a:latin typeface="ＭＳ Ｐゴシック"/>
              <a:ea typeface="ＭＳ Ｐゴシック"/>
              <a:cs typeface="ＭＳ Ｐゴシック"/>
            </a:rPr>
            <a:t>4</a:t>
          </a:r>
          <a:r>
            <a:rPr kumimoji="1" lang="ja-JP" altLang="en-US" sz="1100" b="0">
              <a:latin typeface="ＭＳ Ｐゴシック"/>
              <a:ea typeface="ＭＳ Ｐゴシック"/>
              <a:cs typeface="ＭＳ Ｐゴシック"/>
            </a:rPr>
            <a:t>ポイント以上のデータがある方が望ましい。</a:t>
          </a:r>
          <a:endParaRPr kumimoji="1" lang="en-US" altLang="ja-JP" sz="1100" b="0">
            <a:latin typeface="ＭＳ Ｐゴシック"/>
            <a:ea typeface="ＭＳ Ｐゴシック"/>
            <a:cs typeface="ＭＳ Ｐゴシック"/>
          </a:endParaRPr>
        </a:p>
        <a:p>
          <a:pPr algn="l"/>
          <a:endParaRPr kumimoji="1" lang="en-US" altLang="ja-JP" sz="1100" b="0">
            <a:latin typeface="ＭＳ Ｐゴシック"/>
            <a:ea typeface="ＭＳ Ｐゴシック"/>
            <a:cs typeface="ＭＳ Ｐゴシック"/>
          </a:endParaRPr>
        </a:p>
        <a:p>
          <a:pPr algn="l"/>
          <a:r>
            <a:rPr kumimoji="1" lang="en-US" altLang="ja-JP" sz="1100" b="0">
              <a:latin typeface="ＭＳ Ｐゴシック"/>
              <a:ea typeface="ＭＳ Ｐゴシック"/>
              <a:cs typeface="ＭＳ Ｐゴシック"/>
            </a:rPr>
            <a:t>●</a:t>
          </a:r>
          <a:r>
            <a:rPr kumimoji="1" lang="ja-JP" altLang="en-US" sz="1100" b="0">
              <a:latin typeface="ＭＳ Ｐゴシック"/>
              <a:ea typeface="ＭＳ Ｐゴシック"/>
              <a:cs typeface="ＭＳ Ｐゴシック"/>
            </a:rPr>
            <a:t>血清サイログロブリン値の場合には、</a:t>
          </a:r>
          <a:r>
            <a:rPr kumimoji="1" lang="en-US" altLang="ja-JP" sz="1100" b="0">
              <a:latin typeface="ＭＳ Ｐゴシック"/>
              <a:ea typeface="ＭＳ Ｐゴシック"/>
              <a:cs typeface="ＭＳ Ｐゴシック"/>
            </a:rPr>
            <a:t>TSH</a:t>
          </a:r>
          <a:r>
            <a:rPr kumimoji="1" lang="ja-JP" altLang="en-US" sz="1100" b="0">
              <a:latin typeface="ＭＳ Ｐゴシック"/>
              <a:ea typeface="ＭＳ Ｐゴシック"/>
              <a:cs typeface="ＭＳ Ｐゴシック"/>
            </a:rPr>
            <a:t>により値が大きく変動するため、</a:t>
          </a:r>
          <a:r>
            <a:rPr kumimoji="1" lang="en-US" altLang="ja-JP" sz="1100" b="0">
              <a:latin typeface="ＭＳ Ｐゴシック"/>
              <a:ea typeface="ＭＳ Ｐゴシック"/>
              <a:cs typeface="ＭＳ Ｐゴシック"/>
            </a:rPr>
            <a:t>TSH &lt;</a:t>
          </a:r>
          <a:r>
            <a:rPr kumimoji="1" lang="en-US" altLang="ja-JP" sz="1100" b="0" baseline="0">
              <a:latin typeface="ＭＳ Ｐゴシック"/>
              <a:ea typeface="ＭＳ Ｐゴシック"/>
              <a:cs typeface="ＭＳ Ｐゴシック"/>
            </a:rPr>
            <a:t> </a:t>
          </a:r>
          <a:r>
            <a:rPr kumimoji="1" lang="en-US" altLang="ja-JP" sz="1100" b="0">
              <a:latin typeface="ＭＳ Ｐゴシック"/>
              <a:ea typeface="ＭＳ Ｐゴシック"/>
              <a:cs typeface="ＭＳ Ｐゴシック"/>
            </a:rPr>
            <a:t>0.1μIU/ml</a:t>
          </a:r>
          <a:r>
            <a:rPr kumimoji="1" lang="ja-JP" altLang="en-US" sz="1100" b="0">
              <a:latin typeface="ＭＳ Ｐゴシック"/>
              <a:ea typeface="ＭＳ Ｐゴシック"/>
              <a:cs typeface="ＭＳ Ｐゴシック"/>
            </a:rPr>
            <a:t>の時に測定した検査値のみを使用する。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19</xdr:col>
      <xdr:colOff>173900</xdr:colOff>
      <xdr:row>3</xdr:row>
      <xdr:rowOff>18959</xdr:rowOff>
    </xdr:to>
    <xdr:sp macro="" textlink="">
      <xdr:nvSpPr>
        <xdr:cNvPr id="9" name="対角する 2 つの角を丸めた四角形 8"/>
        <xdr:cNvSpPr/>
      </xdr:nvSpPr>
      <xdr:spPr>
        <a:xfrm>
          <a:off x="0" y="0"/>
          <a:ext cx="9838600" cy="704759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chemeClr val="tx2">
                <a:lumMod val="60000"/>
                <a:lumOff val="40000"/>
              </a:schemeClr>
            </a:gs>
            <a:gs pos="100000">
              <a:srgbClr val="66CCFF"/>
            </a:gs>
          </a:gsLst>
          <a:lin ang="18900000" scaled="0"/>
          <a:tileRect/>
        </a:gra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>
            <a:lnSpc>
              <a:spcPts val="1500"/>
            </a:lnSpc>
          </a:pPr>
          <a:r>
            <a:rPr kumimoji="1" lang="en-US" altLang="ja-JP" sz="2000" b="1">
              <a:solidFill>
                <a:srgbClr val="000090"/>
              </a:solidFill>
              <a:latin typeface="ＭＳ Ｐゴシック"/>
              <a:ea typeface="ＭＳ Ｐゴシック"/>
              <a:cs typeface="ＭＳ Ｐゴシック"/>
            </a:rPr>
            <a:t>❶ </a:t>
          </a:r>
          <a:r>
            <a:rPr kumimoji="1" lang="ja-JP" altLang="en-US" sz="2000" b="1">
              <a:solidFill>
                <a:srgbClr val="000090"/>
              </a:solidFill>
              <a:latin typeface="ＭＳ Ｐゴシック"/>
              <a:ea typeface="ＭＳ Ｐゴシック"/>
              <a:cs typeface="ＭＳ Ｐゴシック"/>
            </a:rPr>
            <a:t>検査値の</a:t>
          </a:r>
          <a:r>
            <a:rPr kumimoji="1" lang="en-US" altLang="ja-JP" sz="2000" b="1">
              <a:solidFill>
                <a:srgbClr val="000090"/>
              </a:solidFill>
              <a:latin typeface="ＭＳ Ｐゴシック"/>
              <a:ea typeface="ＭＳ Ｐゴシック"/>
              <a:cs typeface="ＭＳ Ｐゴシック"/>
            </a:rPr>
            <a:t>DT</a:t>
          </a:r>
          <a:r>
            <a:rPr kumimoji="1" lang="ja-JP" altLang="en-US" sz="2000" b="1">
              <a:solidFill>
                <a:srgbClr val="000090"/>
              </a:solidFill>
              <a:latin typeface="ＭＳ Ｐゴシック"/>
              <a:ea typeface="ＭＳ Ｐゴシック"/>
              <a:cs typeface="ＭＳ Ｐゴシック"/>
            </a:rPr>
            <a:t>・</a:t>
          </a:r>
          <a:r>
            <a:rPr kumimoji="1" lang="en-US" altLang="ja-JP" sz="2000" b="1">
              <a:solidFill>
                <a:srgbClr val="000090"/>
              </a:solidFill>
              <a:latin typeface="ＭＳ Ｐゴシック"/>
              <a:ea typeface="ＭＳ Ｐゴシック"/>
              <a:cs typeface="ＭＳ Ｐゴシック"/>
            </a:rPr>
            <a:t>DR</a:t>
          </a:r>
          <a:r>
            <a:rPr kumimoji="1" lang="ja-JP" altLang="en-US" sz="2000" b="1">
              <a:solidFill>
                <a:srgbClr val="000090"/>
              </a:solidFill>
              <a:latin typeface="ＭＳ Ｐゴシック"/>
              <a:ea typeface="ＭＳ Ｐゴシック"/>
              <a:cs typeface="ＭＳ Ｐゴシック"/>
            </a:rPr>
            <a:t>計算</a:t>
          </a:r>
          <a:endParaRPr kumimoji="1" lang="en-US" altLang="ja-JP" sz="2000" b="1">
            <a:solidFill>
              <a:srgbClr val="000090"/>
            </a:solidFill>
            <a:latin typeface="ＭＳ Ｐゴシック"/>
            <a:ea typeface="ＭＳ Ｐゴシック"/>
            <a:cs typeface="ＭＳ Ｐゴシック"/>
          </a:endParaRPr>
        </a:p>
        <a:p>
          <a:pPr algn="l">
            <a:lnSpc>
              <a:spcPts val="1500"/>
            </a:lnSpc>
          </a:pPr>
          <a:r>
            <a:rPr kumimoji="1" lang="ja-JP" altLang="en-US" sz="1200" b="1">
              <a:latin typeface="ＭＳ Ｐゴシック"/>
              <a:ea typeface="ＭＳ Ｐゴシック"/>
              <a:cs typeface="ＭＳ Ｐゴシック"/>
            </a:rPr>
            <a:t>　　　　</a:t>
          </a:r>
          <a:r>
            <a:rPr kumimoji="1" lang="ja-JP" altLang="en-US" sz="1400" b="1">
              <a:latin typeface="ＭＳ Ｐゴシック"/>
              <a:ea typeface="+mn-ea"/>
              <a:cs typeface="ＭＳ Ｐゴシック"/>
            </a:rPr>
            <a:t>血清腫瘍マーカー値の経時的変動から腫瘍マーカー・ダブリングタイム</a:t>
          </a:r>
          <a:r>
            <a:rPr kumimoji="1" lang="en-US" altLang="ja-JP" sz="1400" b="1">
              <a:latin typeface="ＭＳ Ｐゴシック"/>
              <a:ea typeface="+mn-ea"/>
              <a:cs typeface="ＭＳ Ｐゴシック"/>
            </a:rPr>
            <a:t>(DT)</a:t>
          </a:r>
          <a:r>
            <a:rPr kumimoji="1" lang="ja-JP" altLang="en-US" sz="1400" b="1">
              <a:latin typeface="ＭＳ Ｐゴシック"/>
              <a:ea typeface="+mn-ea"/>
              <a:cs typeface="ＭＳ Ｐゴシック"/>
            </a:rPr>
            <a:t>とダブリングレイト</a:t>
          </a:r>
          <a:r>
            <a:rPr kumimoji="1" lang="en-US" altLang="ja-JP" sz="1400" b="1">
              <a:latin typeface="ＭＳ Ｐゴシック"/>
              <a:ea typeface="+mn-ea"/>
              <a:cs typeface="ＭＳ Ｐゴシック"/>
            </a:rPr>
            <a:t>(DR)</a:t>
          </a:r>
          <a:r>
            <a:rPr kumimoji="1" lang="ja-JP" altLang="en-US" sz="1400" b="1">
              <a:latin typeface="ＭＳ Ｐゴシック"/>
              <a:ea typeface="+mn-ea"/>
              <a:cs typeface="ＭＳ Ｐゴシック"/>
            </a:rPr>
            <a:t>を計算</a:t>
          </a:r>
        </a:p>
      </xdr:txBody>
    </xdr:sp>
    <xdr:clientData/>
  </xdr:twoCellAnchor>
  <xdr:twoCellAnchor>
    <xdr:from>
      <xdr:col>2</xdr:col>
      <xdr:colOff>1244600</xdr:colOff>
      <xdr:row>19</xdr:row>
      <xdr:rowOff>50800</xdr:rowOff>
    </xdr:from>
    <xdr:to>
      <xdr:col>3</xdr:col>
      <xdr:colOff>143087</xdr:colOff>
      <xdr:row>20</xdr:row>
      <xdr:rowOff>194733</xdr:rowOff>
    </xdr:to>
    <xdr:sp macro="" textlink="">
      <xdr:nvSpPr>
        <xdr:cNvPr id="10" name="下矢印 9"/>
        <xdr:cNvSpPr/>
      </xdr:nvSpPr>
      <xdr:spPr>
        <a:xfrm rot="10800000">
          <a:off x="1676400" y="4191000"/>
          <a:ext cx="257387" cy="296333"/>
        </a:xfrm>
        <a:prstGeom prst="downArrow">
          <a:avLst>
            <a:gd name="adj1" fmla="val 31993"/>
            <a:gd name="adj2" fmla="val 54933"/>
          </a:avLst>
        </a:prstGeom>
        <a:solidFill>
          <a:schemeClr val="tx1"/>
        </a:solidFill>
        <a:effectLst/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noFill/>
            </a:ln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tabSelected="1" showRuler="0" workbookViewId="0"/>
  </sheetViews>
  <sheetFormatPr baseColWidth="12" defaultColWidth="5.83203125" defaultRowHeight="15" customHeight="1" x14ac:dyDescent="0"/>
  <cols>
    <col min="1" max="16384" width="5.83203125" style="1"/>
  </cols>
  <sheetData/>
  <sheetProtection password="88E8" sheet="1" objects="1" scenarios="1" selectLockedCells="1" selectUnlockedCells="1"/>
  <phoneticPr fontId="5"/>
  <pageMargins left="0.30000000000000004" right="0.30000000000000004" top="0.35000000000000003" bottom="0.35000000000000003" header="0.1" footer="0.1"/>
  <pageSetup paperSize="9" orientation="landscape" horizontalDpi="4294967292" verticalDpi="4294967292"/>
  <headerFooter>
    <oddFooter>&amp;L&amp;"Arial,標準"&amp;10&amp;K000000Doubling Time, Doubling Rate and Progression Calculator, Ver2 　Dwonload URL: http://www.kuma-h.or.jp/&amp;R&amp;"Arial,標準"&amp;10&amp;K000000Copyright (C) 2019 Kuma Hospital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23"/>
  <sheetViews>
    <sheetView showGridLines="0" showRowColHeaders="0" showRuler="0" workbookViewId="0">
      <selection activeCell="C23" sqref="C23"/>
    </sheetView>
  </sheetViews>
  <sheetFormatPr baseColWidth="12" defaultColWidth="8.83203125" defaultRowHeight="18" customHeight="1" x14ac:dyDescent="0"/>
  <cols>
    <col min="1" max="1" width="2.33203125" style="46" customWidth="1"/>
    <col min="2" max="2" width="2.83203125" style="46" customWidth="1"/>
    <col min="3" max="3" width="11.83203125" style="60" customWidth="1"/>
    <col min="4" max="6" width="10.83203125" style="52" customWidth="1"/>
    <col min="7" max="13" width="0.6640625" style="47" customWidth="1"/>
    <col min="14" max="22" width="7.83203125" style="46" customWidth="1"/>
    <col min="23" max="23" width="4.6640625" style="46" customWidth="1"/>
    <col min="24" max="25" width="2.83203125" style="46" customWidth="1"/>
    <col min="26" max="34" width="7.83203125" style="46" customWidth="1"/>
    <col min="35" max="35" width="5.83203125" style="46" customWidth="1"/>
    <col min="36" max="36" width="2.83203125" style="46" customWidth="1"/>
    <col min="37" max="42" width="7.83203125" style="46" customWidth="1"/>
    <col min="43" max="77" width="8.83203125" style="46" customWidth="1"/>
    <col min="78" max="16384" width="8.83203125" style="46"/>
  </cols>
  <sheetData>
    <row r="1" spans="1:35" s="20" customFormat="1" ht="18" customHeight="1">
      <c r="C1" s="21"/>
      <c r="D1" s="22"/>
      <c r="E1" s="23"/>
      <c r="F1" s="24"/>
      <c r="G1" s="25"/>
      <c r="H1" s="26"/>
      <c r="I1" s="26"/>
      <c r="J1" s="26"/>
      <c r="K1" s="26"/>
      <c r="L1" s="26"/>
      <c r="M1" s="26"/>
      <c r="N1" s="27"/>
      <c r="O1" s="27"/>
      <c r="P1" s="27"/>
      <c r="Q1" s="27"/>
      <c r="R1" s="27"/>
    </row>
    <row r="2" spans="1:35" s="20" customFormat="1" ht="18" customHeight="1">
      <c r="C2" s="28"/>
      <c r="D2" s="29"/>
      <c r="E2" s="30"/>
      <c r="F2" s="24"/>
      <c r="G2" s="31"/>
      <c r="H2" s="26"/>
      <c r="I2" s="26"/>
      <c r="J2" s="26"/>
      <c r="K2" s="26"/>
      <c r="L2" s="26"/>
      <c r="M2" s="26"/>
      <c r="N2" s="27"/>
      <c r="O2" s="27"/>
      <c r="P2" s="27"/>
      <c r="Q2" s="27"/>
      <c r="R2" s="27"/>
    </row>
    <row r="3" spans="1:35" s="20" customFormat="1" ht="18" customHeight="1">
      <c r="C3" s="28"/>
      <c r="D3" s="29"/>
      <c r="E3" s="30"/>
      <c r="F3" s="24"/>
      <c r="G3" s="31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</row>
    <row r="4" spans="1:35" s="20" customFormat="1" ht="8" customHeight="1">
      <c r="C4" s="28"/>
      <c r="D4" s="29"/>
      <c r="E4" s="30"/>
      <c r="F4" s="24"/>
      <c r="G4" s="31"/>
      <c r="H4" s="26"/>
      <c r="I4" s="26"/>
      <c r="J4" s="26"/>
      <c r="K4" s="26"/>
      <c r="L4" s="26"/>
      <c r="M4" s="26"/>
      <c r="N4" s="27"/>
      <c r="O4" s="27"/>
      <c r="P4" s="27"/>
      <c r="Q4" s="27"/>
      <c r="R4" s="27"/>
    </row>
    <row r="5" spans="1:35" s="20" customFormat="1" ht="18" customHeight="1">
      <c r="A5" s="32" t="s">
        <v>46</v>
      </c>
      <c r="B5" s="33"/>
      <c r="C5" s="28"/>
      <c r="D5" s="30"/>
      <c r="E5" s="30"/>
      <c r="F5" s="24"/>
      <c r="G5" s="31"/>
      <c r="H5" s="26"/>
      <c r="I5" s="26"/>
      <c r="J5" s="26"/>
      <c r="K5" s="26"/>
      <c r="L5" s="26"/>
      <c r="M5" s="34"/>
      <c r="N5" s="35"/>
      <c r="O5" s="35"/>
      <c r="P5" s="35"/>
      <c r="Q5" s="35"/>
      <c r="R5" s="35"/>
      <c r="S5" s="34"/>
      <c r="T5" s="34"/>
      <c r="U5" s="34"/>
      <c r="V5" s="34"/>
      <c r="W5" s="34"/>
      <c r="X5" s="34"/>
      <c r="Y5" s="34"/>
      <c r="Z5" s="34"/>
      <c r="AA5" s="34"/>
      <c r="AB5" s="34"/>
    </row>
    <row r="6" spans="1:35" s="20" customFormat="1" ht="8" customHeight="1">
      <c r="A6" s="36"/>
      <c r="B6" s="37"/>
      <c r="C6" s="28"/>
      <c r="D6" s="30"/>
      <c r="E6" s="30"/>
      <c r="F6" s="24"/>
      <c r="G6" s="31"/>
      <c r="H6" s="26"/>
      <c r="I6" s="26"/>
      <c r="J6" s="26"/>
      <c r="K6" s="26"/>
      <c r="L6" s="26"/>
      <c r="M6" s="26"/>
      <c r="N6" s="27"/>
      <c r="O6" s="27"/>
      <c r="P6" s="27"/>
      <c r="Q6" s="27"/>
      <c r="R6" s="27"/>
      <c r="AA6" s="34"/>
      <c r="AB6" s="34"/>
    </row>
    <row r="7" spans="1:35" s="20" customFormat="1" ht="18" customHeight="1">
      <c r="B7" s="101" t="s">
        <v>115</v>
      </c>
      <c r="C7" s="99" t="s">
        <v>116</v>
      </c>
      <c r="D7" s="39"/>
      <c r="E7" s="39"/>
      <c r="F7" s="115"/>
      <c r="G7" s="116"/>
      <c r="H7" s="38"/>
      <c r="I7" s="38"/>
      <c r="J7" s="38"/>
      <c r="K7" s="38"/>
      <c r="L7" s="38"/>
      <c r="M7" s="38"/>
      <c r="N7" s="117"/>
      <c r="O7" s="117"/>
      <c r="P7" s="117"/>
      <c r="Q7" s="117"/>
      <c r="R7" s="117"/>
      <c r="S7" s="73"/>
      <c r="T7" s="73"/>
      <c r="U7" s="73"/>
      <c r="V7" s="73"/>
      <c r="W7" s="73"/>
      <c r="X7" s="73"/>
      <c r="Y7" s="73"/>
      <c r="AA7" s="34"/>
      <c r="AB7" s="34"/>
      <c r="AC7" s="27"/>
      <c r="AD7" s="27"/>
      <c r="AE7" s="27"/>
      <c r="AF7" s="27"/>
    </row>
    <row r="8" spans="1:35" s="20" customFormat="1" ht="18" customHeight="1">
      <c r="B8" s="101" t="s">
        <v>95</v>
      </c>
      <c r="C8" s="99" t="s">
        <v>117</v>
      </c>
      <c r="D8" s="39"/>
      <c r="E8" s="39"/>
      <c r="F8" s="115"/>
      <c r="G8" s="116"/>
      <c r="H8" s="38"/>
      <c r="I8" s="38"/>
      <c r="J8" s="38"/>
      <c r="K8" s="38"/>
      <c r="L8" s="38"/>
      <c r="M8" s="38"/>
      <c r="N8" s="117"/>
      <c r="O8" s="117"/>
      <c r="P8" s="117"/>
      <c r="Q8" s="117"/>
      <c r="R8" s="117"/>
      <c r="S8" s="73"/>
      <c r="T8" s="73"/>
      <c r="U8" s="73"/>
      <c r="V8" s="73"/>
      <c r="W8" s="73"/>
      <c r="X8" s="73"/>
      <c r="Y8" s="73"/>
      <c r="AA8" s="34"/>
      <c r="AB8" s="34"/>
      <c r="AC8" s="27"/>
      <c r="AD8" s="27"/>
      <c r="AE8" s="27"/>
      <c r="AF8" s="27"/>
    </row>
    <row r="9" spans="1:35" s="20" customFormat="1" ht="18" customHeight="1">
      <c r="B9" s="28"/>
      <c r="C9" s="186" t="s">
        <v>130</v>
      </c>
      <c r="D9" s="39"/>
      <c r="E9" s="39"/>
      <c r="F9" s="115"/>
      <c r="G9" s="116"/>
      <c r="H9" s="38"/>
      <c r="I9" s="38"/>
      <c r="J9" s="38"/>
      <c r="K9" s="38"/>
      <c r="L9" s="38"/>
      <c r="M9" s="38"/>
      <c r="N9" s="117"/>
      <c r="O9" s="117"/>
      <c r="P9" s="117"/>
      <c r="Q9" s="117"/>
      <c r="R9" s="117"/>
      <c r="S9" s="73"/>
      <c r="T9" s="73"/>
      <c r="U9" s="73"/>
      <c r="V9" s="73"/>
      <c r="W9" s="73"/>
      <c r="X9" s="73"/>
      <c r="Y9" s="73"/>
      <c r="AA9" s="34"/>
      <c r="AB9" s="34"/>
      <c r="AC9" s="27"/>
      <c r="AD9" s="27"/>
      <c r="AE9" s="27"/>
      <c r="AF9" s="27"/>
    </row>
    <row r="10" spans="1:35" s="20" customFormat="1" ht="18" customHeight="1">
      <c r="B10" s="28"/>
      <c r="C10" s="187" t="s">
        <v>131</v>
      </c>
      <c r="D10" s="39"/>
      <c r="E10" s="39"/>
      <c r="F10" s="115"/>
      <c r="G10" s="116"/>
      <c r="H10" s="38"/>
      <c r="I10" s="38"/>
      <c r="J10" s="38"/>
      <c r="K10" s="38"/>
      <c r="L10" s="38"/>
      <c r="M10" s="38"/>
      <c r="N10" s="117"/>
      <c r="O10" s="117"/>
      <c r="P10" s="117"/>
      <c r="Q10" s="117"/>
      <c r="R10" s="117"/>
      <c r="S10" s="73"/>
      <c r="T10" s="73"/>
      <c r="U10" s="73"/>
      <c r="V10" s="73"/>
      <c r="W10" s="73"/>
      <c r="X10" s="73"/>
      <c r="Y10" s="73"/>
      <c r="AA10" s="34"/>
      <c r="AB10" s="34"/>
      <c r="AC10" s="27"/>
      <c r="AD10" s="27"/>
      <c r="AE10" s="27"/>
      <c r="AF10" s="27"/>
    </row>
    <row r="11" spans="1:35" s="20" customFormat="1" ht="10" customHeight="1">
      <c r="B11" s="28"/>
      <c r="C11" s="100"/>
      <c r="D11" s="39"/>
      <c r="E11" s="39"/>
      <c r="F11" s="115"/>
      <c r="G11" s="116"/>
      <c r="H11" s="38"/>
      <c r="I11" s="38"/>
      <c r="J11" s="38"/>
      <c r="K11" s="38"/>
      <c r="L11" s="38"/>
      <c r="M11" s="38"/>
      <c r="N11" s="117"/>
      <c r="O11" s="117"/>
      <c r="P11" s="117"/>
      <c r="Q11" s="117"/>
      <c r="R11" s="117"/>
      <c r="S11" s="73"/>
      <c r="T11" s="73"/>
      <c r="U11" s="73"/>
      <c r="V11" s="73"/>
      <c r="W11" s="73"/>
      <c r="X11" s="73"/>
      <c r="Y11" s="73"/>
      <c r="AA11" s="34"/>
      <c r="AB11" s="34"/>
      <c r="AC11" s="27"/>
      <c r="AD11" s="27"/>
      <c r="AE11" s="27"/>
      <c r="AF11" s="27"/>
    </row>
    <row r="12" spans="1:35" s="20" customFormat="1" ht="18" customHeight="1">
      <c r="B12" s="101" t="s">
        <v>118</v>
      </c>
      <c r="C12" s="99" t="s">
        <v>126</v>
      </c>
      <c r="D12" s="39"/>
      <c r="E12" s="39"/>
      <c r="F12" s="115"/>
      <c r="G12" s="116"/>
      <c r="H12" s="38"/>
      <c r="I12" s="38"/>
      <c r="J12" s="38"/>
      <c r="K12" s="38"/>
      <c r="L12" s="38"/>
      <c r="M12" s="38"/>
      <c r="N12" s="117"/>
      <c r="O12" s="117"/>
      <c r="P12" s="117"/>
      <c r="Q12" s="117"/>
      <c r="R12" s="117"/>
      <c r="S12" s="73"/>
      <c r="T12" s="73"/>
      <c r="U12" s="73"/>
      <c r="V12" s="73"/>
      <c r="W12" s="73"/>
      <c r="X12" s="73"/>
      <c r="Y12" s="73"/>
      <c r="AA12" s="34"/>
      <c r="AB12" s="34"/>
      <c r="AC12" s="27"/>
      <c r="AD12" s="27"/>
      <c r="AE12" s="27"/>
      <c r="AF12" s="27"/>
    </row>
    <row r="13" spans="1:35" s="20" customFormat="1" ht="18" customHeight="1">
      <c r="C13" s="73"/>
      <c r="D13" s="39"/>
      <c r="E13" s="39"/>
      <c r="F13" s="115"/>
      <c r="G13" s="116"/>
      <c r="H13" s="38"/>
      <c r="I13" s="38"/>
      <c r="J13" s="38"/>
      <c r="K13" s="38"/>
      <c r="L13" s="38"/>
      <c r="M13" s="38"/>
      <c r="N13" s="117"/>
      <c r="O13" s="117"/>
      <c r="P13" s="117"/>
      <c r="Q13" s="117"/>
      <c r="R13" s="117"/>
      <c r="S13" s="73"/>
      <c r="T13" s="73"/>
      <c r="U13" s="73"/>
      <c r="V13" s="73"/>
      <c r="W13" s="73"/>
      <c r="X13" s="73"/>
      <c r="Y13" s="73"/>
      <c r="AA13" s="34"/>
      <c r="AB13" s="34"/>
      <c r="AC13" s="27"/>
      <c r="AD13" s="27"/>
      <c r="AE13" s="27"/>
      <c r="AF13" s="27"/>
    </row>
    <row r="14" spans="1:35" s="20" customFormat="1" ht="18" customHeight="1">
      <c r="A14" s="32" t="s">
        <v>47</v>
      </c>
      <c r="B14" s="37"/>
      <c r="C14" s="28"/>
      <c r="D14" s="40"/>
      <c r="E14" s="30"/>
      <c r="F14" s="24"/>
      <c r="G14" s="31"/>
      <c r="H14" s="26"/>
      <c r="I14" s="26"/>
      <c r="J14" s="26"/>
      <c r="K14" s="26"/>
      <c r="L14" s="26"/>
      <c r="M14" s="26"/>
      <c r="N14" s="27"/>
      <c r="O14" s="27"/>
      <c r="P14" s="27"/>
      <c r="Q14" s="27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</row>
    <row r="15" spans="1:35" s="41" customFormat="1" ht="6" customHeight="1" thickBot="1">
      <c r="C15" s="42"/>
      <c r="D15" s="43"/>
      <c r="E15" s="43"/>
      <c r="F15" s="43"/>
      <c r="G15" s="44"/>
      <c r="H15" s="44"/>
      <c r="I15" s="44"/>
      <c r="J15" s="44"/>
      <c r="K15" s="44"/>
      <c r="L15" s="44"/>
      <c r="M15" s="44"/>
      <c r="N15" s="45"/>
      <c r="O15" s="45"/>
    </row>
    <row r="16" spans="1:35" ht="29" customHeight="1" thickTop="1" thickBot="1">
      <c r="B16" s="28" t="s">
        <v>112</v>
      </c>
      <c r="C16" s="212" t="s">
        <v>110</v>
      </c>
      <c r="D16" s="213"/>
      <c r="E16" s="212" t="s">
        <v>111</v>
      </c>
      <c r="F16" s="213"/>
      <c r="H16" s="47" t="s">
        <v>23</v>
      </c>
      <c r="N16" s="214" t="s">
        <v>121</v>
      </c>
      <c r="O16" s="215"/>
      <c r="P16" s="215"/>
      <c r="Q16" s="215"/>
      <c r="R16" s="215"/>
      <c r="S16" s="204" t="s">
        <v>128</v>
      </c>
      <c r="T16" s="204"/>
      <c r="U16" s="204"/>
      <c r="V16" s="204"/>
      <c r="W16" s="216"/>
      <c r="Z16" s="214" t="s">
        <v>120</v>
      </c>
      <c r="AA16" s="215"/>
      <c r="AB16" s="215"/>
      <c r="AC16" s="215"/>
      <c r="AD16" s="210" t="s">
        <v>119</v>
      </c>
      <c r="AE16" s="210"/>
      <c r="AF16" s="210"/>
      <c r="AG16" s="210"/>
      <c r="AH16" s="210"/>
      <c r="AI16" s="211"/>
    </row>
    <row r="17" spans="2:35" ht="22" customHeight="1">
      <c r="C17" s="217">
        <f>IFERROR(ROUND(LOG(2)/TAISEKI_A,2),"")</f>
        <v>441.61</v>
      </c>
      <c r="D17" s="218"/>
      <c r="E17" s="219">
        <f>IFERROR(ROUND(TAISEKI_A/LOG(2),2),"")</f>
        <v>0</v>
      </c>
      <c r="F17" s="220"/>
      <c r="G17" s="48" t="s">
        <v>0</v>
      </c>
      <c r="H17" s="47">
        <f>SLOPE(J23:J223,K23:K223)</f>
        <v>6.8165785208923588E-4</v>
      </c>
      <c r="N17" s="144"/>
      <c r="O17" s="49"/>
      <c r="P17" s="49"/>
      <c r="Q17" s="49"/>
      <c r="R17" s="49"/>
      <c r="S17" s="49"/>
      <c r="T17" s="49"/>
      <c r="U17" s="49"/>
      <c r="V17" s="49"/>
      <c r="W17" s="145"/>
      <c r="Z17" s="144"/>
      <c r="AA17" s="49"/>
      <c r="AB17" s="49"/>
      <c r="AC17" s="49"/>
      <c r="AD17" s="49"/>
      <c r="AE17" s="49"/>
      <c r="AF17" s="49"/>
      <c r="AG17" s="49"/>
      <c r="AH17" s="49"/>
      <c r="AI17" s="145"/>
    </row>
    <row r="18" spans="2:35" ht="22" customHeight="1">
      <c r="B18" s="28"/>
      <c r="C18" s="221">
        <f>IFERROR(ROUND(LOG(2)/TAISEKI_A/30,2),"")</f>
        <v>14.72</v>
      </c>
      <c r="D18" s="222"/>
      <c r="E18" s="223">
        <f>IFERROR(ROUND(TAISEKI_A/LOG(2)*30,2),"")</f>
        <v>7.0000000000000007E-2</v>
      </c>
      <c r="F18" s="224"/>
      <c r="G18" s="48" t="s">
        <v>1</v>
      </c>
      <c r="H18" s="47">
        <f>INTERCEPT(J23:J223,K23:K223)</f>
        <v>0.10895113446282911</v>
      </c>
      <c r="N18" s="144"/>
      <c r="O18" s="49"/>
      <c r="P18" s="49"/>
      <c r="Q18" s="49"/>
      <c r="R18" s="49"/>
      <c r="S18" s="49"/>
      <c r="T18" s="49"/>
      <c r="U18" s="49"/>
      <c r="V18" s="49"/>
      <c r="W18" s="145"/>
      <c r="Z18" s="144"/>
      <c r="AA18" s="49"/>
      <c r="AB18" s="49"/>
      <c r="AC18" s="49"/>
      <c r="AD18" s="49"/>
      <c r="AE18" s="49"/>
      <c r="AF18" s="49"/>
      <c r="AG18" s="49"/>
      <c r="AH18" s="49"/>
      <c r="AI18" s="145"/>
    </row>
    <row r="19" spans="2:35" ht="22" customHeight="1" thickBot="1">
      <c r="B19" s="28"/>
      <c r="C19" s="225">
        <f>IFERROR(ROUND(LOG(2)/TAISEKI_A/365,2),"")</f>
        <v>1.21</v>
      </c>
      <c r="D19" s="226"/>
      <c r="E19" s="227">
        <f>IFERROR(ROUND(TAISEKI_A/LOG(2)*365,2),"")</f>
        <v>0.83</v>
      </c>
      <c r="F19" s="228"/>
      <c r="G19" s="48" t="s">
        <v>27</v>
      </c>
      <c r="H19" s="47">
        <f>LOG(2)/H17</f>
        <v>441.61450607712408</v>
      </c>
      <c r="N19" s="144"/>
      <c r="O19" s="49"/>
      <c r="P19" s="49"/>
      <c r="Q19" s="49"/>
      <c r="R19" s="49"/>
      <c r="S19" s="49"/>
      <c r="T19" s="49"/>
      <c r="U19" s="49"/>
      <c r="V19" s="49"/>
      <c r="W19" s="145"/>
      <c r="Z19" s="144"/>
      <c r="AA19" s="49"/>
      <c r="AB19" s="49"/>
      <c r="AC19" s="49"/>
      <c r="AD19" s="49"/>
      <c r="AE19" s="49"/>
      <c r="AF19" s="49"/>
      <c r="AG19" s="49"/>
      <c r="AH19" s="49"/>
      <c r="AI19" s="145"/>
    </row>
    <row r="20" spans="2:35" ht="12" customHeight="1" thickTop="1">
      <c r="C20" s="50"/>
      <c r="D20" s="51"/>
      <c r="G20" s="47" t="str">
        <f>IF(C20="","",D20*H20*I20*4/3*PI()/8)</f>
        <v/>
      </c>
      <c r="N20" s="144"/>
      <c r="O20" s="49"/>
      <c r="P20" s="49"/>
      <c r="Q20" s="49"/>
      <c r="R20" s="49"/>
      <c r="S20" s="49"/>
      <c r="T20" s="49"/>
      <c r="U20" s="49"/>
      <c r="V20" s="49"/>
      <c r="W20" s="145"/>
      <c r="Z20" s="144"/>
      <c r="AA20" s="49"/>
      <c r="AB20" s="49"/>
      <c r="AC20" s="49"/>
      <c r="AD20" s="49"/>
      <c r="AE20" s="49"/>
      <c r="AF20" s="49"/>
      <c r="AG20" s="49"/>
      <c r="AH20" s="49"/>
      <c r="AI20" s="145"/>
    </row>
    <row r="21" spans="2:35" ht="18" customHeight="1" thickBot="1">
      <c r="B21" s="28"/>
      <c r="C21" s="162" t="s">
        <v>113</v>
      </c>
      <c r="D21" s="164"/>
      <c r="E21" s="163" t="s">
        <v>114</v>
      </c>
      <c r="F21" s="165"/>
      <c r="N21" s="144"/>
      <c r="O21" s="49"/>
      <c r="P21" s="49"/>
      <c r="Q21" s="49"/>
      <c r="R21" s="49"/>
      <c r="S21" s="49"/>
      <c r="T21" s="49"/>
      <c r="U21" s="49"/>
      <c r="V21" s="49"/>
      <c r="W21" s="145"/>
      <c r="Z21" s="144"/>
      <c r="AA21" s="49"/>
      <c r="AB21" s="49"/>
      <c r="AC21" s="49"/>
      <c r="AD21" s="49"/>
      <c r="AE21" s="49"/>
      <c r="AF21" s="49"/>
      <c r="AG21" s="49"/>
      <c r="AH21" s="49"/>
      <c r="AI21" s="145"/>
    </row>
    <row r="22" spans="2:35" s="53" customFormat="1" ht="18" customHeight="1">
      <c r="C22" s="128" t="s">
        <v>15</v>
      </c>
      <c r="D22" s="157" t="s">
        <v>10</v>
      </c>
      <c r="E22" s="158" t="s">
        <v>11</v>
      </c>
      <c r="F22" s="159" t="s">
        <v>12</v>
      </c>
      <c r="G22" s="54" t="s">
        <v>7</v>
      </c>
      <c r="H22" s="55" t="s">
        <v>17</v>
      </c>
      <c r="I22" s="55" t="s">
        <v>18</v>
      </c>
      <c r="J22" s="55" t="s">
        <v>19</v>
      </c>
      <c r="K22" s="56" t="s">
        <v>29</v>
      </c>
      <c r="L22" s="54" t="s">
        <v>30</v>
      </c>
      <c r="M22" s="54" t="s">
        <v>31</v>
      </c>
      <c r="N22" s="146"/>
      <c r="O22" s="57"/>
      <c r="P22" s="57"/>
      <c r="Q22" s="57"/>
      <c r="R22" s="57"/>
      <c r="S22" s="57"/>
      <c r="T22" s="57"/>
      <c r="U22" s="57"/>
      <c r="V22" s="57"/>
      <c r="W22" s="147"/>
      <c r="Z22" s="146"/>
      <c r="AA22" s="57"/>
      <c r="AB22" s="57"/>
      <c r="AC22" s="57"/>
      <c r="AD22" s="57"/>
      <c r="AE22" s="57"/>
      <c r="AF22" s="57"/>
      <c r="AG22" s="57"/>
      <c r="AH22" s="57"/>
      <c r="AI22" s="147"/>
    </row>
    <row r="23" spans="2:35" ht="18" customHeight="1">
      <c r="C23" s="133">
        <v>37987</v>
      </c>
      <c r="D23" s="131">
        <v>1.1000000000000001</v>
      </c>
      <c r="E23" s="118">
        <v>2</v>
      </c>
      <c r="F23" s="122">
        <v>1</v>
      </c>
      <c r="G23" s="47">
        <f>IF(OR(C23="",D23=""),"",D23/2*H23/2*I23/2*4/3*PI())</f>
        <v>1.1519173063162575</v>
      </c>
      <c r="H23" s="58">
        <f>IF(OR(C23="",D23=""),"",IF(E23="",D23,E23))</f>
        <v>2</v>
      </c>
      <c r="I23" s="58">
        <f>IF(OR(C23="",D23=""),"",IF(F23="",H23,F23))</f>
        <v>1</v>
      </c>
      <c r="J23" s="47">
        <f>IF(OR(C23="",D23=""),"",LOG(G23))</f>
        <v>6.1421303132696468E-2</v>
      </c>
      <c r="K23" s="47">
        <f>IF(OR(C23="",D23=""),"",C23-MIN(C$23:C$223))</f>
        <v>0</v>
      </c>
      <c r="L23" s="47">
        <f t="shared" ref="L23:L86" si="0">IF(OR(C23="",D23=""),"",TAISEKI_A*K23+TAISEKI_B)</f>
        <v>0.10895113446282911</v>
      </c>
      <c r="M23" s="47">
        <f>IF(OR(C23="",D23=""),"",10^L23)</f>
        <v>1.2851420514062739</v>
      </c>
      <c r="N23" s="144"/>
      <c r="O23" s="49"/>
      <c r="P23" s="49"/>
      <c r="Q23" s="49"/>
      <c r="R23" s="49"/>
      <c r="S23" s="59"/>
      <c r="T23" s="49"/>
      <c r="U23" s="49"/>
      <c r="V23" s="49"/>
      <c r="W23" s="145"/>
      <c r="Z23" s="144"/>
      <c r="AA23" s="49"/>
      <c r="AB23" s="49"/>
      <c r="AC23" s="49"/>
      <c r="AD23" s="49"/>
      <c r="AE23" s="49"/>
      <c r="AF23" s="49"/>
      <c r="AG23" s="49"/>
      <c r="AH23" s="49"/>
      <c r="AI23" s="145"/>
    </row>
    <row r="24" spans="2:35" ht="18" customHeight="1">
      <c r="C24" s="133">
        <v>38353</v>
      </c>
      <c r="D24" s="131">
        <v>2.1</v>
      </c>
      <c r="E24" s="118">
        <v>2</v>
      </c>
      <c r="F24" s="122">
        <v>1</v>
      </c>
      <c r="G24" s="47">
        <f t="shared" ref="G24:G87" si="1">IF(OR(C24="",D24=""),"",D24/2*H24/2*I24/2*4/3*PI())</f>
        <v>2.1991148575128552</v>
      </c>
      <c r="H24" s="58">
        <f t="shared" ref="H24:H87" si="2">IF(OR(C24="",D24=""),"",IF(E24="",D24,E24))</f>
        <v>2</v>
      </c>
      <c r="I24" s="58">
        <f t="shared" ref="I24:I87" si="3">IF(OR(C24="",D24=""),"",IF(F24="",H24,F24))</f>
        <v>1</v>
      </c>
      <c r="J24" s="47">
        <f t="shared" ref="J24:J87" si="4">IF(OR(C24="",D24=""),"",LOG(G24))</f>
        <v>0.34224791270839067</v>
      </c>
      <c r="K24" s="47">
        <f t="shared" ref="K24:K87" si="5">IF(OR(C24="",D24=""),"",C24-MIN(C$23:C$223))</f>
        <v>366</v>
      </c>
      <c r="L24" s="47">
        <f t="shared" si="0"/>
        <v>0.35843790832748945</v>
      </c>
      <c r="M24" s="47">
        <f t="shared" ref="M24:M87" si="6">IF(OR(C24="",D24=""),"",10^L24)</f>
        <v>2.2826425488400259</v>
      </c>
      <c r="N24" s="144"/>
      <c r="O24" s="49"/>
      <c r="P24" s="49"/>
      <c r="Q24" s="49"/>
      <c r="R24" s="49"/>
      <c r="S24" s="49"/>
      <c r="T24" s="49"/>
      <c r="U24" s="49"/>
      <c r="V24" s="49"/>
      <c r="W24" s="145"/>
      <c r="Z24" s="144"/>
      <c r="AA24" s="49"/>
      <c r="AB24" s="49"/>
      <c r="AC24" s="49"/>
      <c r="AD24" s="49"/>
      <c r="AE24" s="49"/>
      <c r="AF24" s="49"/>
      <c r="AG24" s="49"/>
      <c r="AH24" s="49"/>
      <c r="AI24" s="145"/>
    </row>
    <row r="25" spans="2:35" ht="18" customHeight="1">
      <c r="C25" s="133">
        <v>38718</v>
      </c>
      <c r="D25" s="131">
        <v>3.9</v>
      </c>
      <c r="E25" s="118">
        <v>2</v>
      </c>
      <c r="F25" s="122">
        <v>1</v>
      </c>
      <c r="G25" s="47">
        <f t="shared" si="1"/>
        <v>4.0840704496667311</v>
      </c>
      <c r="H25" s="58">
        <f t="shared" si="2"/>
        <v>2</v>
      </c>
      <c r="I25" s="58">
        <f t="shared" si="3"/>
        <v>1</v>
      </c>
      <c r="J25" s="47">
        <f t="shared" si="4"/>
        <v>0.61109322500097063</v>
      </c>
      <c r="K25" s="47">
        <f t="shared" si="5"/>
        <v>731</v>
      </c>
      <c r="L25" s="47">
        <f t="shared" si="0"/>
        <v>0.60724302434006061</v>
      </c>
      <c r="M25" s="47">
        <f t="shared" si="6"/>
        <v>4.0480234933845676</v>
      </c>
      <c r="N25" s="144"/>
      <c r="O25" s="49"/>
      <c r="P25" s="49"/>
      <c r="Q25" s="49"/>
      <c r="R25" s="49"/>
      <c r="S25" s="49"/>
      <c r="T25" s="49"/>
      <c r="U25" s="49"/>
      <c r="V25" s="49"/>
      <c r="W25" s="145"/>
      <c r="Z25" s="144"/>
      <c r="AA25" s="49"/>
      <c r="AB25" s="49"/>
      <c r="AC25" s="49"/>
      <c r="AD25" s="49"/>
      <c r="AE25" s="49"/>
      <c r="AF25" s="49"/>
      <c r="AG25" s="49"/>
      <c r="AH25" s="49"/>
      <c r="AI25" s="145"/>
    </row>
    <row r="26" spans="2:35" ht="18" customHeight="1">
      <c r="C26" s="133">
        <v>39083</v>
      </c>
      <c r="D26" s="131">
        <v>8.1</v>
      </c>
      <c r="E26" s="118">
        <v>2</v>
      </c>
      <c r="F26" s="122">
        <v>1</v>
      </c>
      <c r="G26" s="47">
        <f t="shared" si="1"/>
        <v>8.4823001646924414</v>
      </c>
      <c r="H26" s="58">
        <f t="shared" si="2"/>
        <v>2</v>
      </c>
      <c r="I26" s="58">
        <f t="shared" si="3"/>
        <v>1</v>
      </c>
      <c r="J26" s="47">
        <f t="shared" si="4"/>
        <v>0.92851363685312116</v>
      </c>
      <c r="K26" s="47">
        <f t="shared" si="5"/>
        <v>1096</v>
      </c>
      <c r="L26" s="47">
        <f t="shared" si="0"/>
        <v>0.85604814035263166</v>
      </c>
      <c r="M26" s="47">
        <f t="shared" si="6"/>
        <v>7.1787386121057564</v>
      </c>
      <c r="N26" s="144"/>
      <c r="O26" s="49"/>
      <c r="P26" s="49"/>
      <c r="Q26" s="49"/>
      <c r="R26" s="49"/>
      <c r="S26" s="49"/>
      <c r="T26" s="49"/>
      <c r="U26" s="49"/>
      <c r="V26" s="49"/>
      <c r="W26" s="145"/>
      <c r="Z26" s="144"/>
      <c r="AA26" s="49"/>
      <c r="AB26" s="49"/>
      <c r="AC26" s="49"/>
      <c r="AD26" s="49"/>
      <c r="AE26" s="49"/>
      <c r="AF26" s="49"/>
      <c r="AG26" s="49"/>
      <c r="AH26" s="49"/>
      <c r="AI26" s="145"/>
    </row>
    <row r="27" spans="2:35" ht="18" customHeight="1">
      <c r="C27" s="133">
        <v>39448</v>
      </c>
      <c r="D27" s="131">
        <v>17</v>
      </c>
      <c r="E27" s="118">
        <v>2</v>
      </c>
      <c r="F27" s="122">
        <v>1</v>
      </c>
      <c r="G27" s="47">
        <f t="shared" si="1"/>
        <v>17.802358370342162</v>
      </c>
      <c r="H27" s="58">
        <f t="shared" si="2"/>
        <v>2</v>
      </c>
      <c r="I27" s="58">
        <f t="shared" si="3"/>
        <v>1</v>
      </c>
      <c r="J27" s="47">
        <f t="shared" si="4"/>
        <v>1.2504775393527454</v>
      </c>
      <c r="K27" s="47">
        <f t="shared" si="5"/>
        <v>1461</v>
      </c>
      <c r="L27" s="47">
        <f t="shared" si="0"/>
        <v>1.1048532563652027</v>
      </c>
      <c r="M27" s="47">
        <f t="shared" si="6"/>
        <v>12.730728501244457</v>
      </c>
      <c r="N27" s="144"/>
      <c r="O27" s="49"/>
      <c r="P27" s="49"/>
      <c r="Q27" s="49"/>
      <c r="R27" s="49"/>
      <c r="S27" s="49"/>
      <c r="T27" s="49"/>
      <c r="U27" s="49"/>
      <c r="V27" s="49"/>
      <c r="W27" s="145"/>
      <c r="Z27" s="144"/>
      <c r="AA27" s="49"/>
      <c r="AB27" s="49"/>
      <c r="AC27" s="49"/>
      <c r="AD27" s="49"/>
      <c r="AE27" s="49"/>
      <c r="AF27" s="49"/>
      <c r="AG27" s="49"/>
      <c r="AH27" s="49"/>
      <c r="AI27" s="145"/>
    </row>
    <row r="28" spans="2:35" ht="18" customHeight="1">
      <c r="C28" s="133">
        <v>39814</v>
      </c>
      <c r="D28" s="131">
        <v>5</v>
      </c>
      <c r="E28" s="118">
        <v>2</v>
      </c>
      <c r="F28" s="122">
        <v>3</v>
      </c>
      <c r="G28" s="47">
        <f t="shared" si="1"/>
        <v>15.707963267948966</v>
      </c>
      <c r="H28" s="58">
        <f t="shared" si="2"/>
        <v>2</v>
      </c>
      <c r="I28" s="58">
        <f t="shared" si="3"/>
        <v>3</v>
      </c>
      <c r="J28" s="47">
        <f t="shared" si="4"/>
        <v>1.1961198770301527</v>
      </c>
      <c r="K28" s="47">
        <f t="shared" si="5"/>
        <v>1827</v>
      </c>
      <c r="L28" s="47">
        <f t="shared" si="0"/>
        <v>1.3543400302298632</v>
      </c>
      <c r="M28" s="47">
        <f t="shared" si="6"/>
        <v>22.612054848623369</v>
      </c>
      <c r="N28" s="144"/>
      <c r="O28" s="49"/>
      <c r="P28" s="49"/>
      <c r="Q28" s="49"/>
      <c r="R28" s="49"/>
      <c r="S28" s="49"/>
      <c r="T28" s="49"/>
      <c r="U28" s="49"/>
      <c r="V28" s="49"/>
      <c r="W28" s="145"/>
      <c r="Z28" s="144"/>
      <c r="AA28" s="49"/>
      <c r="AB28" s="49"/>
      <c r="AC28" s="49"/>
      <c r="AD28" s="49"/>
      <c r="AE28" s="49"/>
      <c r="AF28" s="49"/>
      <c r="AG28" s="49"/>
      <c r="AH28" s="49"/>
      <c r="AI28" s="145"/>
    </row>
    <row r="29" spans="2:35" ht="18" customHeight="1">
      <c r="C29" s="133"/>
      <c r="D29" s="131"/>
      <c r="E29" s="118"/>
      <c r="F29" s="122"/>
      <c r="G29" s="47" t="str">
        <f t="shared" si="1"/>
        <v/>
      </c>
      <c r="H29" s="58" t="str">
        <f t="shared" si="2"/>
        <v/>
      </c>
      <c r="I29" s="58" t="str">
        <f t="shared" si="3"/>
        <v/>
      </c>
      <c r="J29" s="47" t="str">
        <f t="shared" si="4"/>
        <v/>
      </c>
      <c r="K29" s="47" t="str">
        <f t="shared" si="5"/>
        <v/>
      </c>
      <c r="L29" s="47" t="str">
        <f t="shared" si="0"/>
        <v/>
      </c>
      <c r="M29" s="47" t="str">
        <f t="shared" si="6"/>
        <v/>
      </c>
      <c r="N29" s="144"/>
      <c r="O29" s="49"/>
      <c r="P29" s="49"/>
      <c r="Q29" s="49"/>
      <c r="R29" s="49"/>
      <c r="S29" s="49"/>
      <c r="T29" s="49"/>
      <c r="U29" s="49"/>
      <c r="V29" s="49"/>
      <c r="W29" s="145"/>
      <c r="Z29" s="144"/>
      <c r="AA29" s="49"/>
      <c r="AB29" s="49"/>
      <c r="AC29" s="49"/>
      <c r="AD29" s="49"/>
      <c r="AE29" s="49"/>
      <c r="AF29" s="49"/>
      <c r="AG29" s="49"/>
      <c r="AH29" s="49"/>
      <c r="AI29" s="145"/>
    </row>
    <row r="30" spans="2:35" ht="18" customHeight="1">
      <c r="C30" s="133"/>
      <c r="D30" s="131"/>
      <c r="E30" s="118"/>
      <c r="F30" s="122"/>
      <c r="G30" s="47" t="str">
        <f t="shared" si="1"/>
        <v/>
      </c>
      <c r="H30" s="58" t="str">
        <f t="shared" si="2"/>
        <v/>
      </c>
      <c r="I30" s="58" t="str">
        <f t="shared" si="3"/>
        <v/>
      </c>
      <c r="J30" s="47" t="str">
        <f t="shared" si="4"/>
        <v/>
      </c>
      <c r="K30" s="47" t="str">
        <f t="shared" si="5"/>
        <v/>
      </c>
      <c r="L30" s="47" t="str">
        <f t="shared" si="0"/>
        <v/>
      </c>
      <c r="M30" s="47" t="str">
        <f t="shared" si="6"/>
        <v/>
      </c>
      <c r="N30" s="144"/>
      <c r="O30" s="49"/>
      <c r="P30" s="49"/>
      <c r="Q30" s="49"/>
      <c r="R30" s="49"/>
      <c r="S30" s="49"/>
      <c r="T30" s="49"/>
      <c r="U30" s="49"/>
      <c r="V30" s="49"/>
      <c r="W30" s="145"/>
      <c r="Z30" s="144"/>
      <c r="AA30" s="49"/>
      <c r="AB30" s="49"/>
      <c r="AC30" s="49"/>
      <c r="AD30" s="49"/>
      <c r="AE30" s="49"/>
      <c r="AF30" s="49"/>
      <c r="AG30" s="49"/>
      <c r="AH30" s="49"/>
      <c r="AI30" s="145"/>
    </row>
    <row r="31" spans="2:35" ht="18" customHeight="1" thickBot="1">
      <c r="C31" s="133"/>
      <c r="D31" s="131"/>
      <c r="E31" s="118"/>
      <c r="F31" s="122"/>
      <c r="G31" s="47" t="str">
        <f t="shared" si="1"/>
        <v/>
      </c>
      <c r="H31" s="58" t="str">
        <f t="shared" si="2"/>
        <v/>
      </c>
      <c r="I31" s="58" t="str">
        <f t="shared" si="3"/>
        <v/>
      </c>
      <c r="J31" s="47" t="str">
        <f t="shared" si="4"/>
        <v/>
      </c>
      <c r="K31" s="47" t="str">
        <f t="shared" si="5"/>
        <v/>
      </c>
      <c r="L31" s="47" t="str">
        <f t="shared" si="0"/>
        <v/>
      </c>
      <c r="M31" s="47" t="str">
        <f t="shared" si="6"/>
        <v/>
      </c>
      <c r="N31" s="148"/>
      <c r="O31" s="149"/>
      <c r="P31" s="149"/>
      <c r="Q31" s="149"/>
      <c r="R31" s="149"/>
      <c r="S31" s="149"/>
      <c r="T31" s="149"/>
      <c r="U31" s="149"/>
      <c r="V31" s="149"/>
      <c r="W31" s="150"/>
      <c r="Z31" s="148"/>
      <c r="AA31" s="149"/>
      <c r="AB31" s="149"/>
      <c r="AC31" s="149"/>
      <c r="AD31" s="149"/>
      <c r="AE31" s="149"/>
      <c r="AF31" s="149"/>
      <c r="AG31" s="149"/>
      <c r="AH31" s="149"/>
      <c r="AI31" s="150"/>
    </row>
    <row r="32" spans="2:35" ht="18" customHeight="1" thickTop="1">
      <c r="C32" s="133"/>
      <c r="D32" s="131"/>
      <c r="E32" s="118"/>
      <c r="F32" s="122"/>
      <c r="G32" s="47" t="str">
        <f t="shared" si="1"/>
        <v/>
      </c>
      <c r="H32" s="58" t="str">
        <f t="shared" si="2"/>
        <v/>
      </c>
      <c r="I32" s="58" t="str">
        <f t="shared" si="3"/>
        <v/>
      </c>
      <c r="J32" s="47" t="str">
        <f t="shared" si="4"/>
        <v/>
      </c>
      <c r="K32" s="47" t="str">
        <f t="shared" si="5"/>
        <v/>
      </c>
      <c r="L32" s="47" t="str">
        <f t="shared" si="0"/>
        <v/>
      </c>
      <c r="M32" s="47" t="str">
        <f t="shared" si="6"/>
        <v/>
      </c>
    </row>
    <row r="33" spans="3:13" ht="18" customHeight="1">
      <c r="C33" s="133"/>
      <c r="D33" s="131"/>
      <c r="E33" s="118"/>
      <c r="F33" s="122"/>
      <c r="G33" s="47" t="str">
        <f t="shared" si="1"/>
        <v/>
      </c>
      <c r="H33" s="58" t="str">
        <f t="shared" si="2"/>
        <v/>
      </c>
      <c r="I33" s="58" t="str">
        <f t="shared" si="3"/>
        <v/>
      </c>
      <c r="J33" s="47" t="str">
        <f t="shared" si="4"/>
        <v/>
      </c>
      <c r="K33" s="47" t="str">
        <f t="shared" si="5"/>
        <v/>
      </c>
      <c r="L33" s="47" t="str">
        <f t="shared" si="0"/>
        <v/>
      </c>
      <c r="M33" s="47" t="str">
        <f t="shared" si="6"/>
        <v/>
      </c>
    </row>
    <row r="34" spans="3:13" ht="18" customHeight="1">
      <c r="C34" s="133"/>
      <c r="D34" s="131"/>
      <c r="E34" s="118"/>
      <c r="F34" s="122"/>
      <c r="G34" s="47" t="str">
        <f t="shared" si="1"/>
        <v/>
      </c>
      <c r="H34" s="58" t="str">
        <f t="shared" si="2"/>
        <v/>
      </c>
      <c r="I34" s="58" t="str">
        <f t="shared" si="3"/>
        <v/>
      </c>
      <c r="J34" s="47" t="str">
        <f t="shared" si="4"/>
        <v/>
      </c>
      <c r="K34" s="47" t="str">
        <f t="shared" si="5"/>
        <v/>
      </c>
      <c r="L34" s="47" t="str">
        <f t="shared" si="0"/>
        <v/>
      </c>
      <c r="M34" s="47" t="str">
        <f t="shared" si="6"/>
        <v/>
      </c>
    </row>
    <row r="35" spans="3:13" ht="18" customHeight="1">
      <c r="C35" s="133"/>
      <c r="D35" s="131"/>
      <c r="E35" s="118"/>
      <c r="F35" s="122"/>
      <c r="G35" s="47" t="str">
        <f t="shared" si="1"/>
        <v/>
      </c>
      <c r="H35" s="58" t="str">
        <f t="shared" si="2"/>
        <v/>
      </c>
      <c r="I35" s="58" t="str">
        <f t="shared" si="3"/>
        <v/>
      </c>
      <c r="J35" s="47" t="str">
        <f t="shared" si="4"/>
        <v/>
      </c>
      <c r="K35" s="47" t="str">
        <f t="shared" si="5"/>
        <v/>
      </c>
      <c r="L35" s="47" t="str">
        <f t="shared" si="0"/>
        <v/>
      </c>
      <c r="M35" s="47" t="str">
        <f t="shared" si="6"/>
        <v/>
      </c>
    </row>
    <row r="36" spans="3:13" ht="18" customHeight="1">
      <c r="C36" s="133"/>
      <c r="D36" s="131"/>
      <c r="E36" s="118"/>
      <c r="F36" s="122"/>
      <c r="G36" s="47" t="str">
        <f t="shared" si="1"/>
        <v/>
      </c>
      <c r="H36" s="58" t="str">
        <f t="shared" si="2"/>
        <v/>
      </c>
      <c r="I36" s="58" t="str">
        <f t="shared" si="3"/>
        <v/>
      </c>
      <c r="J36" s="47" t="str">
        <f t="shared" si="4"/>
        <v/>
      </c>
      <c r="K36" s="47" t="str">
        <f t="shared" si="5"/>
        <v/>
      </c>
      <c r="L36" s="47" t="str">
        <f t="shared" si="0"/>
        <v/>
      </c>
      <c r="M36" s="47" t="str">
        <f t="shared" si="6"/>
        <v/>
      </c>
    </row>
    <row r="37" spans="3:13" ht="18" customHeight="1">
      <c r="C37" s="133"/>
      <c r="D37" s="131"/>
      <c r="E37" s="118"/>
      <c r="F37" s="122"/>
      <c r="G37" s="47" t="str">
        <f t="shared" si="1"/>
        <v/>
      </c>
      <c r="H37" s="58" t="str">
        <f t="shared" si="2"/>
        <v/>
      </c>
      <c r="I37" s="58" t="str">
        <f t="shared" si="3"/>
        <v/>
      </c>
      <c r="J37" s="47" t="str">
        <f t="shared" si="4"/>
        <v/>
      </c>
      <c r="K37" s="47" t="str">
        <f t="shared" si="5"/>
        <v/>
      </c>
      <c r="L37" s="47" t="str">
        <f t="shared" si="0"/>
        <v/>
      </c>
      <c r="M37" s="47" t="str">
        <f t="shared" si="6"/>
        <v/>
      </c>
    </row>
    <row r="38" spans="3:13" ht="18" customHeight="1">
      <c r="C38" s="133"/>
      <c r="D38" s="131"/>
      <c r="E38" s="118"/>
      <c r="F38" s="122"/>
      <c r="G38" s="47" t="str">
        <f t="shared" si="1"/>
        <v/>
      </c>
      <c r="H38" s="58" t="str">
        <f t="shared" si="2"/>
        <v/>
      </c>
      <c r="I38" s="58" t="str">
        <f t="shared" si="3"/>
        <v/>
      </c>
      <c r="J38" s="47" t="str">
        <f t="shared" si="4"/>
        <v/>
      </c>
      <c r="K38" s="47" t="str">
        <f t="shared" si="5"/>
        <v/>
      </c>
      <c r="L38" s="47" t="str">
        <f t="shared" si="0"/>
        <v/>
      </c>
      <c r="M38" s="47" t="str">
        <f t="shared" si="6"/>
        <v/>
      </c>
    </row>
    <row r="39" spans="3:13" ht="18" customHeight="1">
      <c r="C39" s="133"/>
      <c r="D39" s="131"/>
      <c r="E39" s="118"/>
      <c r="F39" s="122"/>
      <c r="G39" s="47" t="str">
        <f t="shared" si="1"/>
        <v/>
      </c>
      <c r="H39" s="58" t="str">
        <f t="shared" si="2"/>
        <v/>
      </c>
      <c r="I39" s="58" t="str">
        <f t="shared" si="3"/>
        <v/>
      </c>
      <c r="J39" s="47" t="str">
        <f t="shared" si="4"/>
        <v/>
      </c>
      <c r="K39" s="47" t="str">
        <f t="shared" si="5"/>
        <v/>
      </c>
      <c r="L39" s="47" t="str">
        <f t="shared" si="0"/>
        <v/>
      </c>
      <c r="M39" s="47" t="str">
        <f t="shared" si="6"/>
        <v/>
      </c>
    </row>
    <row r="40" spans="3:13" ht="18" customHeight="1">
      <c r="C40" s="133"/>
      <c r="D40" s="131"/>
      <c r="E40" s="118"/>
      <c r="F40" s="122"/>
      <c r="G40" s="47" t="str">
        <f t="shared" si="1"/>
        <v/>
      </c>
      <c r="H40" s="58" t="str">
        <f t="shared" si="2"/>
        <v/>
      </c>
      <c r="I40" s="58" t="str">
        <f t="shared" si="3"/>
        <v/>
      </c>
      <c r="J40" s="47" t="str">
        <f t="shared" si="4"/>
        <v/>
      </c>
      <c r="K40" s="47" t="str">
        <f t="shared" si="5"/>
        <v/>
      </c>
      <c r="L40" s="47" t="str">
        <f t="shared" si="0"/>
        <v/>
      </c>
      <c r="M40" s="47" t="str">
        <f t="shared" si="6"/>
        <v/>
      </c>
    </row>
    <row r="41" spans="3:13" ht="18" customHeight="1">
      <c r="C41" s="133"/>
      <c r="D41" s="131"/>
      <c r="E41" s="118"/>
      <c r="F41" s="122"/>
      <c r="G41" s="47" t="str">
        <f t="shared" si="1"/>
        <v/>
      </c>
      <c r="H41" s="58" t="str">
        <f t="shared" si="2"/>
        <v/>
      </c>
      <c r="I41" s="58" t="str">
        <f t="shared" si="3"/>
        <v/>
      </c>
      <c r="J41" s="47" t="str">
        <f t="shared" si="4"/>
        <v/>
      </c>
      <c r="K41" s="47" t="str">
        <f t="shared" si="5"/>
        <v/>
      </c>
      <c r="L41" s="47" t="str">
        <f t="shared" si="0"/>
        <v/>
      </c>
      <c r="M41" s="47" t="str">
        <f t="shared" si="6"/>
        <v/>
      </c>
    </row>
    <row r="42" spans="3:13" ht="18" customHeight="1">
      <c r="C42" s="133"/>
      <c r="D42" s="131"/>
      <c r="E42" s="118"/>
      <c r="F42" s="122"/>
      <c r="G42" s="47" t="str">
        <f t="shared" si="1"/>
        <v/>
      </c>
      <c r="H42" s="58" t="str">
        <f t="shared" si="2"/>
        <v/>
      </c>
      <c r="I42" s="58" t="str">
        <f t="shared" si="3"/>
        <v/>
      </c>
      <c r="J42" s="47" t="str">
        <f t="shared" si="4"/>
        <v/>
      </c>
      <c r="K42" s="47" t="str">
        <f t="shared" si="5"/>
        <v/>
      </c>
      <c r="L42" s="47" t="str">
        <f t="shared" si="0"/>
        <v/>
      </c>
      <c r="M42" s="47" t="str">
        <f t="shared" si="6"/>
        <v/>
      </c>
    </row>
    <row r="43" spans="3:13" ht="18" customHeight="1">
      <c r="C43" s="133"/>
      <c r="D43" s="131"/>
      <c r="E43" s="118"/>
      <c r="F43" s="122"/>
      <c r="G43" s="47" t="str">
        <f t="shared" si="1"/>
        <v/>
      </c>
      <c r="H43" s="58" t="str">
        <f t="shared" si="2"/>
        <v/>
      </c>
      <c r="I43" s="58" t="str">
        <f t="shared" si="3"/>
        <v/>
      </c>
      <c r="J43" s="47" t="str">
        <f t="shared" si="4"/>
        <v/>
      </c>
      <c r="K43" s="47" t="str">
        <f t="shared" si="5"/>
        <v/>
      </c>
      <c r="L43" s="47" t="str">
        <f t="shared" si="0"/>
        <v/>
      </c>
      <c r="M43" s="47" t="str">
        <f t="shared" si="6"/>
        <v/>
      </c>
    </row>
    <row r="44" spans="3:13" ht="18" customHeight="1">
      <c r="C44" s="133"/>
      <c r="D44" s="131"/>
      <c r="E44" s="118"/>
      <c r="F44" s="122"/>
      <c r="G44" s="47" t="str">
        <f t="shared" si="1"/>
        <v/>
      </c>
      <c r="H44" s="58" t="str">
        <f t="shared" si="2"/>
        <v/>
      </c>
      <c r="I44" s="58" t="str">
        <f t="shared" si="3"/>
        <v/>
      </c>
      <c r="J44" s="47" t="str">
        <f t="shared" si="4"/>
        <v/>
      </c>
      <c r="K44" s="47" t="str">
        <f t="shared" si="5"/>
        <v/>
      </c>
      <c r="L44" s="47" t="str">
        <f t="shared" si="0"/>
        <v/>
      </c>
      <c r="M44" s="47" t="str">
        <f t="shared" si="6"/>
        <v/>
      </c>
    </row>
    <row r="45" spans="3:13" ht="18" customHeight="1">
      <c r="C45" s="133"/>
      <c r="D45" s="131"/>
      <c r="E45" s="118"/>
      <c r="F45" s="122"/>
      <c r="G45" s="47" t="str">
        <f t="shared" si="1"/>
        <v/>
      </c>
      <c r="H45" s="58" t="str">
        <f t="shared" si="2"/>
        <v/>
      </c>
      <c r="I45" s="58" t="str">
        <f t="shared" si="3"/>
        <v/>
      </c>
      <c r="J45" s="47" t="str">
        <f t="shared" si="4"/>
        <v/>
      </c>
      <c r="K45" s="47" t="str">
        <f t="shared" si="5"/>
        <v/>
      </c>
      <c r="L45" s="47" t="str">
        <f t="shared" si="0"/>
        <v/>
      </c>
      <c r="M45" s="47" t="str">
        <f t="shared" si="6"/>
        <v/>
      </c>
    </row>
    <row r="46" spans="3:13" ht="18" customHeight="1">
      <c r="C46" s="133"/>
      <c r="D46" s="131"/>
      <c r="E46" s="118"/>
      <c r="F46" s="122"/>
      <c r="G46" s="47" t="str">
        <f t="shared" si="1"/>
        <v/>
      </c>
      <c r="H46" s="58" t="str">
        <f t="shared" si="2"/>
        <v/>
      </c>
      <c r="I46" s="58" t="str">
        <f t="shared" si="3"/>
        <v/>
      </c>
      <c r="J46" s="47" t="str">
        <f t="shared" si="4"/>
        <v/>
      </c>
      <c r="K46" s="47" t="str">
        <f t="shared" si="5"/>
        <v/>
      </c>
      <c r="L46" s="47" t="str">
        <f t="shared" si="0"/>
        <v/>
      </c>
      <c r="M46" s="47" t="str">
        <f t="shared" si="6"/>
        <v/>
      </c>
    </row>
    <row r="47" spans="3:13" ht="18" customHeight="1">
      <c r="C47" s="133"/>
      <c r="D47" s="131"/>
      <c r="E47" s="118"/>
      <c r="F47" s="122"/>
      <c r="G47" s="47" t="str">
        <f t="shared" si="1"/>
        <v/>
      </c>
      <c r="H47" s="58" t="str">
        <f t="shared" si="2"/>
        <v/>
      </c>
      <c r="I47" s="58" t="str">
        <f t="shared" si="3"/>
        <v/>
      </c>
      <c r="J47" s="47" t="str">
        <f t="shared" si="4"/>
        <v/>
      </c>
      <c r="K47" s="47" t="str">
        <f t="shared" si="5"/>
        <v/>
      </c>
      <c r="L47" s="47" t="str">
        <f t="shared" si="0"/>
        <v/>
      </c>
      <c r="M47" s="47" t="str">
        <f t="shared" si="6"/>
        <v/>
      </c>
    </row>
    <row r="48" spans="3:13" ht="18" customHeight="1">
      <c r="C48" s="133"/>
      <c r="D48" s="131"/>
      <c r="E48" s="118"/>
      <c r="F48" s="122"/>
      <c r="G48" s="47" t="str">
        <f t="shared" si="1"/>
        <v/>
      </c>
      <c r="H48" s="58" t="str">
        <f t="shared" si="2"/>
        <v/>
      </c>
      <c r="I48" s="58" t="str">
        <f t="shared" si="3"/>
        <v/>
      </c>
      <c r="J48" s="47" t="str">
        <f t="shared" si="4"/>
        <v/>
      </c>
      <c r="K48" s="47" t="str">
        <f t="shared" si="5"/>
        <v/>
      </c>
      <c r="L48" s="47" t="str">
        <f t="shared" si="0"/>
        <v/>
      </c>
      <c r="M48" s="47" t="str">
        <f t="shared" si="6"/>
        <v/>
      </c>
    </row>
    <row r="49" spans="3:13" ht="18" customHeight="1">
      <c r="C49" s="133"/>
      <c r="D49" s="131"/>
      <c r="E49" s="118"/>
      <c r="F49" s="122"/>
      <c r="G49" s="47" t="str">
        <f t="shared" si="1"/>
        <v/>
      </c>
      <c r="H49" s="58" t="str">
        <f t="shared" si="2"/>
        <v/>
      </c>
      <c r="I49" s="58" t="str">
        <f t="shared" si="3"/>
        <v/>
      </c>
      <c r="J49" s="47" t="str">
        <f t="shared" si="4"/>
        <v/>
      </c>
      <c r="K49" s="47" t="str">
        <f t="shared" si="5"/>
        <v/>
      </c>
      <c r="L49" s="47" t="str">
        <f t="shared" si="0"/>
        <v/>
      </c>
      <c r="M49" s="47" t="str">
        <f t="shared" si="6"/>
        <v/>
      </c>
    </row>
    <row r="50" spans="3:13" ht="18" customHeight="1">
      <c r="C50" s="133"/>
      <c r="D50" s="131"/>
      <c r="E50" s="118"/>
      <c r="F50" s="122"/>
      <c r="G50" s="47" t="str">
        <f t="shared" si="1"/>
        <v/>
      </c>
      <c r="H50" s="58" t="str">
        <f t="shared" si="2"/>
        <v/>
      </c>
      <c r="I50" s="58" t="str">
        <f t="shared" si="3"/>
        <v/>
      </c>
      <c r="J50" s="47" t="str">
        <f t="shared" si="4"/>
        <v/>
      </c>
      <c r="K50" s="47" t="str">
        <f t="shared" si="5"/>
        <v/>
      </c>
      <c r="L50" s="47" t="str">
        <f t="shared" si="0"/>
        <v/>
      </c>
      <c r="M50" s="47" t="str">
        <f t="shared" si="6"/>
        <v/>
      </c>
    </row>
    <row r="51" spans="3:13" ht="18" customHeight="1">
      <c r="C51" s="133"/>
      <c r="D51" s="131"/>
      <c r="E51" s="118"/>
      <c r="F51" s="122"/>
      <c r="G51" s="47" t="str">
        <f t="shared" si="1"/>
        <v/>
      </c>
      <c r="H51" s="58" t="str">
        <f t="shared" si="2"/>
        <v/>
      </c>
      <c r="I51" s="58" t="str">
        <f t="shared" si="3"/>
        <v/>
      </c>
      <c r="J51" s="47" t="str">
        <f t="shared" si="4"/>
        <v/>
      </c>
      <c r="K51" s="47" t="str">
        <f t="shared" si="5"/>
        <v/>
      </c>
      <c r="L51" s="47" t="str">
        <f t="shared" si="0"/>
        <v/>
      </c>
      <c r="M51" s="47" t="str">
        <f t="shared" si="6"/>
        <v/>
      </c>
    </row>
    <row r="52" spans="3:13" ht="18" customHeight="1">
      <c r="C52" s="133"/>
      <c r="D52" s="131"/>
      <c r="E52" s="118"/>
      <c r="F52" s="122"/>
      <c r="G52" s="47" t="str">
        <f t="shared" si="1"/>
        <v/>
      </c>
      <c r="H52" s="58" t="str">
        <f t="shared" si="2"/>
        <v/>
      </c>
      <c r="I52" s="58" t="str">
        <f t="shared" si="3"/>
        <v/>
      </c>
      <c r="J52" s="47" t="str">
        <f t="shared" si="4"/>
        <v/>
      </c>
      <c r="K52" s="47" t="str">
        <f t="shared" si="5"/>
        <v/>
      </c>
      <c r="L52" s="47" t="str">
        <f t="shared" si="0"/>
        <v/>
      </c>
      <c r="M52" s="47" t="str">
        <f t="shared" si="6"/>
        <v/>
      </c>
    </row>
    <row r="53" spans="3:13" ht="18" customHeight="1">
      <c r="C53" s="133"/>
      <c r="D53" s="131"/>
      <c r="E53" s="118"/>
      <c r="F53" s="122"/>
      <c r="G53" s="47" t="str">
        <f t="shared" si="1"/>
        <v/>
      </c>
      <c r="H53" s="58" t="str">
        <f t="shared" si="2"/>
        <v/>
      </c>
      <c r="I53" s="58" t="str">
        <f t="shared" si="3"/>
        <v/>
      </c>
      <c r="J53" s="47" t="str">
        <f t="shared" si="4"/>
        <v/>
      </c>
      <c r="K53" s="47" t="str">
        <f t="shared" si="5"/>
        <v/>
      </c>
      <c r="L53" s="47" t="str">
        <f t="shared" si="0"/>
        <v/>
      </c>
      <c r="M53" s="47" t="str">
        <f t="shared" si="6"/>
        <v/>
      </c>
    </row>
    <row r="54" spans="3:13" ht="18" customHeight="1">
      <c r="C54" s="133"/>
      <c r="D54" s="131"/>
      <c r="E54" s="118"/>
      <c r="F54" s="122"/>
      <c r="G54" s="47" t="str">
        <f t="shared" si="1"/>
        <v/>
      </c>
      <c r="H54" s="58" t="str">
        <f t="shared" si="2"/>
        <v/>
      </c>
      <c r="I54" s="58" t="str">
        <f t="shared" si="3"/>
        <v/>
      </c>
      <c r="J54" s="47" t="str">
        <f t="shared" si="4"/>
        <v/>
      </c>
      <c r="K54" s="47" t="str">
        <f t="shared" si="5"/>
        <v/>
      </c>
      <c r="L54" s="47" t="str">
        <f t="shared" si="0"/>
        <v/>
      </c>
      <c r="M54" s="47" t="str">
        <f t="shared" si="6"/>
        <v/>
      </c>
    </row>
    <row r="55" spans="3:13" ht="18" customHeight="1">
      <c r="C55" s="133"/>
      <c r="D55" s="131"/>
      <c r="E55" s="118"/>
      <c r="F55" s="122"/>
      <c r="G55" s="47" t="str">
        <f t="shared" si="1"/>
        <v/>
      </c>
      <c r="H55" s="58" t="str">
        <f t="shared" si="2"/>
        <v/>
      </c>
      <c r="I55" s="58" t="str">
        <f t="shared" si="3"/>
        <v/>
      </c>
      <c r="J55" s="47" t="str">
        <f t="shared" si="4"/>
        <v/>
      </c>
      <c r="K55" s="47" t="str">
        <f t="shared" si="5"/>
        <v/>
      </c>
      <c r="L55" s="47" t="str">
        <f t="shared" si="0"/>
        <v/>
      </c>
      <c r="M55" s="47" t="str">
        <f t="shared" si="6"/>
        <v/>
      </c>
    </row>
    <row r="56" spans="3:13" ht="18" customHeight="1">
      <c r="C56" s="133"/>
      <c r="D56" s="131"/>
      <c r="E56" s="118"/>
      <c r="F56" s="122"/>
      <c r="G56" s="47" t="str">
        <f t="shared" si="1"/>
        <v/>
      </c>
      <c r="H56" s="58" t="str">
        <f t="shared" si="2"/>
        <v/>
      </c>
      <c r="I56" s="58" t="str">
        <f t="shared" si="3"/>
        <v/>
      </c>
      <c r="J56" s="47" t="str">
        <f t="shared" si="4"/>
        <v/>
      </c>
      <c r="K56" s="47" t="str">
        <f t="shared" si="5"/>
        <v/>
      </c>
      <c r="L56" s="47" t="str">
        <f t="shared" si="0"/>
        <v/>
      </c>
      <c r="M56" s="47" t="str">
        <f t="shared" si="6"/>
        <v/>
      </c>
    </row>
    <row r="57" spans="3:13" ht="18" customHeight="1">
      <c r="C57" s="133"/>
      <c r="D57" s="131"/>
      <c r="E57" s="118"/>
      <c r="F57" s="122"/>
      <c r="G57" s="47" t="str">
        <f t="shared" si="1"/>
        <v/>
      </c>
      <c r="H57" s="58" t="str">
        <f t="shared" si="2"/>
        <v/>
      </c>
      <c r="I57" s="58" t="str">
        <f t="shared" si="3"/>
        <v/>
      </c>
      <c r="J57" s="47" t="str">
        <f t="shared" si="4"/>
        <v/>
      </c>
      <c r="K57" s="47" t="str">
        <f t="shared" si="5"/>
        <v/>
      </c>
      <c r="L57" s="47" t="str">
        <f t="shared" si="0"/>
        <v/>
      </c>
      <c r="M57" s="47" t="str">
        <f t="shared" si="6"/>
        <v/>
      </c>
    </row>
    <row r="58" spans="3:13" ht="18" customHeight="1">
      <c r="C58" s="133"/>
      <c r="D58" s="131"/>
      <c r="E58" s="118"/>
      <c r="F58" s="122"/>
      <c r="G58" s="47" t="str">
        <f t="shared" si="1"/>
        <v/>
      </c>
      <c r="H58" s="58" t="str">
        <f t="shared" si="2"/>
        <v/>
      </c>
      <c r="I58" s="58" t="str">
        <f t="shared" si="3"/>
        <v/>
      </c>
      <c r="J58" s="47" t="str">
        <f t="shared" si="4"/>
        <v/>
      </c>
      <c r="K58" s="47" t="str">
        <f t="shared" si="5"/>
        <v/>
      </c>
      <c r="L58" s="47" t="str">
        <f t="shared" si="0"/>
        <v/>
      </c>
      <c r="M58" s="47" t="str">
        <f t="shared" si="6"/>
        <v/>
      </c>
    </row>
    <row r="59" spans="3:13" ht="18" customHeight="1">
      <c r="C59" s="133"/>
      <c r="D59" s="131"/>
      <c r="E59" s="118"/>
      <c r="F59" s="122"/>
      <c r="G59" s="47" t="str">
        <f t="shared" si="1"/>
        <v/>
      </c>
      <c r="H59" s="58" t="str">
        <f t="shared" si="2"/>
        <v/>
      </c>
      <c r="I59" s="58" t="str">
        <f t="shared" si="3"/>
        <v/>
      </c>
      <c r="J59" s="47" t="str">
        <f t="shared" si="4"/>
        <v/>
      </c>
      <c r="K59" s="47" t="str">
        <f t="shared" si="5"/>
        <v/>
      </c>
      <c r="L59" s="47" t="str">
        <f t="shared" si="0"/>
        <v/>
      </c>
      <c r="M59" s="47" t="str">
        <f t="shared" si="6"/>
        <v/>
      </c>
    </row>
    <row r="60" spans="3:13" ht="18" customHeight="1">
      <c r="C60" s="133"/>
      <c r="D60" s="131"/>
      <c r="E60" s="118"/>
      <c r="F60" s="122"/>
      <c r="G60" s="47" t="str">
        <f t="shared" si="1"/>
        <v/>
      </c>
      <c r="H60" s="58" t="str">
        <f t="shared" si="2"/>
        <v/>
      </c>
      <c r="I60" s="58" t="str">
        <f t="shared" si="3"/>
        <v/>
      </c>
      <c r="J60" s="47" t="str">
        <f t="shared" si="4"/>
        <v/>
      </c>
      <c r="K60" s="47" t="str">
        <f t="shared" si="5"/>
        <v/>
      </c>
      <c r="L60" s="47" t="str">
        <f t="shared" si="0"/>
        <v/>
      </c>
      <c r="M60" s="47" t="str">
        <f t="shared" si="6"/>
        <v/>
      </c>
    </row>
    <row r="61" spans="3:13" ht="18" customHeight="1">
      <c r="C61" s="133"/>
      <c r="D61" s="131"/>
      <c r="E61" s="118"/>
      <c r="F61" s="122"/>
      <c r="G61" s="47" t="str">
        <f t="shared" si="1"/>
        <v/>
      </c>
      <c r="H61" s="58" t="str">
        <f t="shared" si="2"/>
        <v/>
      </c>
      <c r="I61" s="58" t="str">
        <f t="shared" si="3"/>
        <v/>
      </c>
      <c r="J61" s="47" t="str">
        <f t="shared" si="4"/>
        <v/>
      </c>
      <c r="K61" s="47" t="str">
        <f t="shared" si="5"/>
        <v/>
      </c>
      <c r="L61" s="47" t="str">
        <f t="shared" si="0"/>
        <v/>
      </c>
      <c r="M61" s="47" t="str">
        <f t="shared" si="6"/>
        <v/>
      </c>
    </row>
    <row r="62" spans="3:13" ht="18" customHeight="1">
      <c r="C62" s="133"/>
      <c r="D62" s="131"/>
      <c r="E62" s="118"/>
      <c r="F62" s="122"/>
      <c r="G62" s="47" t="str">
        <f t="shared" si="1"/>
        <v/>
      </c>
      <c r="H62" s="58" t="str">
        <f t="shared" si="2"/>
        <v/>
      </c>
      <c r="I62" s="58" t="str">
        <f t="shared" si="3"/>
        <v/>
      </c>
      <c r="J62" s="47" t="str">
        <f t="shared" si="4"/>
        <v/>
      </c>
      <c r="K62" s="47" t="str">
        <f t="shared" si="5"/>
        <v/>
      </c>
      <c r="L62" s="47" t="str">
        <f t="shared" si="0"/>
        <v/>
      </c>
      <c r="M62" s="47" t="str">
        <f t="shared" si="6"/>
        <v/>
      </c>
    </row>
    <row r="63" spans="3:13" ht="18" customHeight="1">
      <c r="C63" s="133"/>
      <c r="D63" s="131"/>
      <c r="E63" s="118"/>
      <c r="F63" s="122"/>
      <c r="G63" s="47" t="str">
        <f t="shared" si="1"/>
        <v/>
      </c>
      <c r="H63" s="58" t="str">
        <f t="shared" si="2"/>
        <v/>
      </c>
      <c r="I63" s="58" t="str">
        <f t="shared" si="3"/>
        <v/>
      </c>
      <c r="J63" s="47" t="str">
        <f t="shared" si="4"/>
        <v/>
      </c>
      <c r="K63" s="47" t="str">
        <f t="shared" si="5"/>
        <v/>
      </c>
      <c r="L63" s="47" t="str">
        <f t="shared" si="0"/>
        <v/>
      </c>
      <c r="M63" s="47" t="str">
        <f t="shared" si="6"/>
        <v/>
      </c>
    </row>
    <row r="64" spans="3:13" ht="18" customHeight="1">
      <c r="C64" s="133"/>
      <c r="D64" s="131"/>
      <c r="E64" s="118"/>
      <c r="F64" s="122"/>
      <c r="G64" s="47" t="str">
        <f t="shared" si="1"/>
        <v/>
      </c>
      <c r="H64" s="58" t="str">
        <f t="shared" si="2"/>
        <v/>
      </c>
      <c r="I64" s="58" t="str">
        <f t="shared" si="3"/>
        <v/>
      </c>
      <c r="J64" s="47" t="str">
        <f t="shared" si="4"/>
        <v/>
      </c>
      <c r="K64" s="47" t="str">
        <f t="shared" si="5"/>
        <v/>
      </c>
      <c r="L64" s="47" t="str">
        <f t="shared" si="0"/>
        <v/>
      </c>
      <c r="M64" s="47" t="str">
        <f t="shared" si="6"/>
        <v/>
      </c>
    </row>
    <row r="65" spans="3:13" ht="18" customHeight="1">
      <c r="C65" s="133"/>
      <c r="D65" s="131"/>
      <c r="E65" s="118"/>
      <c r="F65" s="122"/>
      <c r="G65" s="47" t="str">
        <f t="shared" si="1"/>
        <v/>
      </c>
      <c r="H65" s="58" t="str">
        <f t="shared" si="2"/>
        <v/>
      </c>
      <c r="I65" s="58" t="str">
        <f t="shared" si="3"/>
        <v/>
      </c>
      <c r="J65" s="47" t="str">
        <f t="shared" si="4"/>
        <v/>
      </c>
      <c r="K65" s="47" t="str">
        <f t="shared" si="5"/>
        <v/>
      </c>
      <c r="L65" s="47" t="str">
        <f t="shared" si="0"/>
        <v/>
      </c>
      <c r="M65" s="47" t="str">
        <f t="shared" si="6"/>
        <v/>
      </c>
    </row>
    <row r="66" spans="3:13" ht="18" customHeight="1">
      <c r="C66" s="133"/>
      <c r="D66" s="131"/>
      <c r="E66" s="118"/>
      <c r="F66" s="122"/>
      <c r="G66" s="47" t="str">
        <f t="shared" si="1"/>
        <v/>
      </c>
      <c r="H66" s="58" t="str">
        <f t="shared" si="2"/>
        <v/>
      </c>
      <c r="I66" s="58" t="str">
        <f t="shared" si="3"/>
        <v/>
      </c>
      <c r="J66" s="47" t="str">
        <f t="shared" si="4"/>
        <v/>
      </c>
      <c r="K66" s="47" t="str">
        <f t="shared" si="5"/>
        <v/>
      </c>
      <c r="L66" s="47" t="str">
        <f t="shared" si="0"/>
        <v/>
      </c>
      <c r="M66" s="47" t="str">
        <f t="shared" si="6"/>
        <v/>
      </c>
    </row>
    <row r="67" spans="3:13" ht="18" customHeight="1">
      <c r="C67" s="133"/>
      <c r="D67" s="131"/>
      <c r="E67" s="118"/>
      <c r="F67" s="122"/>
      <c r="G67" s="47" t="str">
        <f t="shared" si="1"/>
        <v/>
      </c>
      <c r="H67" s="58" t="str">
        <f t="shared" si="2"/>
        <v/>
      </c>
      <c r="I67" s="58" t="str">
        <f t="shared" si="3"/>
        <v/>
      </c>
      <c r="J67" s="47" t="str">
        <f t="shared" si="4"/>
        <v/>
      </c>
      <c r="K67" s="47" t="str">
        <f t="shared" si="5"/>
        <v/>
      </c>
      <c r="L67" s="47" t="str">
        <f t="shared" si="0"/>
        <v/>
      </c>
      <c r="M67" s="47" t="str">
        <f t="shared" si="6"/>
        <v/>
      </c>
    </row>
    <row r="68" spans="3:13" ht="18" customHeight="1">
      <c r="C68" s="133"/>
      <c r="D68" s="131"/>
      <c r="E68" s="118"/>
      <c r="F68" s="122"/>
      <c r="G68" s="47" t="str">
        <f t="shared" si="1"/>
        <v/>
      </c>
      <c r="H68" s="58" t="str">
        <f t="shared" si="2"/>
        <v/>
      </c>
      <c r="I68" s="58" t="str">
        <f t="shared" si="3"/>
        <v/>
      </c>
      <c r="J68" s="47" t="str">
        <f t="shared" si="4"/>
        <v/>
      </c>
      <c r="K68" s="47" t="str">
        <f t="shared" si="5"/>
        <v/>
      </c>
      <c r="L68" s="47" t="str">
        <f t="shared" si="0"/>
        <v/>
      </c>
      <c r="M68" s="47" t="str">
        <f t="shared" si="6"/>
        <v/>
      </c>
    </row>
    <row r="69" spans="3:13" ht="18" customHeight="1">
      <c r="C69" s="133"/>
      <c r="D69" s="131"/>
      <c r="E69" s="118"/>
      <c r="F69" s="122"/>
      <c r="G69" s="47" t="str">
        <f t="shared" si="1"/>
        <v/>
      </c>
      <c r="H69" s="58" t="str">
        <f t="shared" si="2"/>
        <v/>
      </c>
      <c r="I69" s="58" t="str">
        <f t="shared" si="3"/>
        <v/>
      </c>
      <c r="J69" s="47" t="str">
        <f t="shared" si="4"/>
        <v/>
      </c>
      <c r="K69" s="47" t="str">
        <f t="shared" si="5"/>
        <v/>
      </c>
      <c r="L69" s="47" t="str">
        <f t="shared" si="0"/>
        <v/>
      </c>
      <c r="M69" s="47" t="str">
        <f t="shared" si="6"/>
        <v/>
      </c>
    </row>
    <row r="70" spans="3:13" ht="18" customHeight="1">
      <c r="C70" s="133"/>
      <c r="D70" s="131"/>
      <c r="E70" s="118"/>
      <c r="F70" s="122"/>
      <c r="G70" s="47" t="str">
        <f t="shared" si="1"/>
        <v/>
      </c>
      <c r="H70" s="58" t="str">
        <f t="shared" si="2"/>
        <v/>
      </c>
      <c r="I70" s="58" t="str">
        <f t="shared" si="3"/>
        <v/>
      </c>
      <c r="J70" s="47" t="str">
        <f t="shared" si="4"/>
        <v/>
      </c>
      <c r="K70" s="47" t="str">
        <f t="shared" si="5"/>
        <v/>
      </c>
      <c r="L70" s="47" t="str">
        <f t="shared" si="0"/>
        <v/>
      </c>
      <c r="M70" s="47" t="str">
        <f t="shared" si="6"/>
        <v/>
      </c>
    </row>
    <row r="71" spans="3:13" ht="18" customHeight="1">
      <c r="C71" s="133"/>
      <c r="D71" s="131"/>
      <c r="E71" s="118"/>
      <c r="F71" s="122"/>
      <c r="G71" s="47" t="str">
        <f t="shared" si="1"/>
        <v/>
      </c>
      <c r="H71" s="58" t="str">
        <f t="shared" si="2"/>
        <v/>
      </c>
      <c r="I71" s="58" t="str">
        <f t="shared" si="3"/>
        <v/>
      </c>
      <c r="J71" s="47" t="str">
        <f t="shared" si="4"/>
        <v/>
      </c>
      <c r="K71" s="47" t="str">
        <f t="shared" si="5"/>
        <v/>
      </c>
      <c r="L71" s="47" t="str">
        <f t="shared" si="0"/>
        <v/>
      </c>
      <c r="M71" s="47" t="str">
        <f t="shared" si="6"/>
        <v/>
      </c>
    </row>
    <row r="72" spans="3:13" ht="18" customHeight="1">
      <c r="C72" s="133"/>
      <c r="D72" s="131"/>
      <c r="E72" s="118"/>
      <c r="F72" s="122"/>
      <c r="G72" s="47" t="str">
        <f t="shared" si="1"/>
        <v/>
      </c>
      <c r="H72" s="58" t="str">
        <f t="shared" si="2"/>
        <v/>
      </c>
      <c r="I72" s="58" t="str">
        <f t="shared" si="3"/>
        <v/>
      </c>
      <c r="J72" s="47" t="str">
        <f t="shared" si="4"/>
        <v/>
      </c>
      <c r="K72" s="47" t="str">
        <f t="shared" si="5"/>
        <v/>
      </c>
      <c r="L72" s="47" t="str">
        <f t="shared" si="0"/>
        <v/>
      </c>
      <c r="M72" s="47" t="str">
        <f t="shared" si="6"/>
        <v/>
      </c>
    </row>
    <row r="73" spans="3:13" ht="18" customHeight="1">
      <c r="C73" s="133"/>
      <c r="D73" s="131"/>
      <c r="E73" s="118"/>
      <c r="F73" s="122"/>
      <c r="G73" s="47" t="str">
        <f t="shared" si="1"/>
        <v/>
      </c>
      <c r="H73" s="58" t="str">
        <f t="shared" si="2"/>
        <v/>
      </c>
      <c r="I73" s="58" t="str">
        <f t="shared" si="3"/>
        <v/>
      </c>
      <c r="J73" s="47" t="str">
        <f t="shared" si="4"/>
        <v/>
      </c>
      <c r="K73" s="47" t="str">
        <f t="shared" si="5"/>
        <v/>
      </c>
      <c r="L73" s="47" t="str">
        <f t="shared" si="0"/>
        <v/>
      </c>
      <c r="M73" s="47" t="str">
        <f t="shared" si="6"/>
        <v/>
      </c>
    </row>
    <row r="74" spans="3:13" ht="18" customHeight="1">
      <c r="C74" s="133"/>
      <c r="D74" s="131"/>
      <c r="E74" s="118"/>
      <c r="F74" s="122"/>
      <c r="G74" s="47" t="str">
        <f t="shared" si="1"/>
        <v/>
      </c>
      <c r="H74" s="58" t="str">
        <f t="shared" si="2"/>
        <v/>
      </c>
      <c r="I74" s="58" t="str">
        <f t="shared" si="3"/>
        <v/>
      </c>
      <c r="J74" s="47" t="str">
        <f t="shared" si="4"/>
        <v/>
      </c>
      <c r="K74" s="47" t="str">
        <f t="shared" si="5"/>
        <v/>
      </c>
      <c r="L74" s="47" t="str">
        <f t="shared" si="0"/>
        <v/>
      </c>
      <c r="M74" s="47" t="str">
        <f t="shared" si="6"/>
        <v/>
      </c>
    </row>
    <row r="75" spans="3:13" ht="18" customHeight="1">
      <c r="C75" s="133"/>
      <c r="D75" s="131"/>
      <c r="E75" s="118"/>
      <c r="F75" s="122"/>
      <c r="G75" s="47" t="str">
        <f t="shared" si="1"/>
        <v/>
      </c>
      <c r="H75" s="58" t="str">
        <f t="shared" si="2"/>
        <v/>
      </c>
      <c r="I75" s="58" t="str">
        <f t="shared" si="3"/>
        <v/>
      </c>
      <c r="J75" s="47" t="str">
        <f t="shared" si="4"/>
        <v/>
      </c>
      <c r="K75" s="47" t="str">
        <f t="shared" si="5"/>
        <v/>
      </c>
      <c r="L75" s="47" t="str">
        <f t="shared" si="0"/>
        <v/>
      </c>
      <c r="M75" s="47" t="str">
        <f t="shared" si="6"/>
        <v/>
      </c>
    </row>
    <row r="76" spans="3:13" ht="18" customHeight="1">
      <c r="C76" s="133"/>
      <c r="D76" s="131"/>
      <c r="E76" s="118"/>
      <c r="F76" s="122"/>
      <c r="G76" s="47" t="str">
        <f t="shared" si="1"/>
        <v/>
      </c>
      <c r="H76" s="58" t="str">
        <f t="shared" si="2"/>
        <v/>
      </c>
      <c r="I76" s="58" t="str">
        <f t="shared" si="3"/>
        <v/>
      </c>
      <c r="J76" s="47" t="str">
        <f t="shared" si="4"/>
        <v/>
      </c>
      <c r="K76" s="47" t="str">
        <f t="shared" si="5"/>
        <v/>
      </c>
      <c r="L76" s="47" t="str">
        <f t="shared" si="0"/>
        <v/>
      </c>
      <c r="M76" s="47" t="str">
        <f t="shared" si="6"/>
        <v/>
      </c>
    </row>
    <row r="77" spans="3:13" ht="18" customHeight="1">
      <c r="C77" s="133"/>
      <c r="D77" s="131"/>
      <c r="E77" s="118"/>
      <c r="F77" s="122"/>
      <c r="G77" s="47" t="str">
        <f t="shared" si="1"/>
        <v/>
      </c>
      <c r="H77" s="58" t="str">
        <f t="shared" si="2"/>
        <v/>
      </c>
      <c r="I77" s="58" t="str">
        <f t="shared" si="3"/>
        <v/>
      </c>
      <c r="J77" s="47" t="str">
        <f t="shared" si="4"/>
        <v/>
      </c>
      <c r="K77" s="47" t="str">
        <f t="shared" si="5"/>
        <v/>
      </c>
      <c r="L77" s="47" t="str">
        <f t="shared" si="0"/>
        <v/>
      </c>
      <c r="M77" s="47" t="str">
        <f t="shared" si="6"/>
        <v/>
      </c>
    </row>
    <row r="78" spans="3:13" ht="18" customHeight="1">
      <c r="C78" s="133"/>
      <c r="D78" s="131"/>
      <c r="E78" s="118"/>
      <c r="F78" s="122"/>
      <c r="G78" s="47" t="str">
        <f t="shared" si="1"/>
        <v/>
      </c>
      <c r="H78" s="58" t="str">
        <f t="shared" si="2"/>
        <v/>
      </c>
      <c r="I78" s="58" t="str">
        <f t="shared" si="3"/>
        <v/>
      </c>
      <c r="J78" s="47" t="str">
        <f t="shared" si="4"/>
        <v/>
      </c>
      <c r="K78" s="47" t="str">
        <f t="shared" si="5"/>
        <v/>
      </c>
      <c r="L78" s="47" t="str">
        <f t="shared" si="0"/>
        <v/>
      </c>
      <c r="M78" s="47" t="str">
        <f t="shared" si="6"/>
        <v/>
      </c>
    </row>
    <row r="79" spans="3:13" ht="18" customHeight="1">
      <c r="C79" s="133"/>
      <c r="D79" s="131"/>
      <c r="E79" s="118"/>
      <c r="F79" s="122"/>
      <c r="G79" s="47" t="str">
        <f t="shared" si="1"/>
        <v/>
      </c>
      <c r="H79" s="58" t="str">
        <f t="shared" si="2"/>
        <v/>
      </c>
      <c r="I79" s="58" t="str">
        <f t="shared" si="3"/>
        <v/>
      </c>
      <c r="J79" s="47" t="str">
        <f t="shared" si="4"/>
        <v/>
      </c>
      <c r="K79" s="47" t="str">
        <f t="shared" si="5"/>
        <v/>
      </c>
      <c r="L79" s="47" t="str">
        <f t="shared" si="0"/>
        <v/>
      </c>
      <c r="M79" s="47" t="str">
        <f t="shared" si="6"/>
        <v/>
      </c>
    </row>
    <row r="80" spans="3:13" ht="18" customHeight="1">
      <c r="C80" s="133"/>
      <c r="D80" s="131"/>
      <c r="E80" s="118"/>
      <c r="F80" s="122"/>
      <c r="G80" s="47" t="str">
        <f t="shared" si="1"/>
        <v/>
      </c>
      <c r="H80" s="58" t="str">
        <f t="shared" si="2"/>
        <v/>
      </c>
      <c r="I80" s="58" t="str">
        <f t="shared" si="3"/>
        <v/>
      </c>
      <c r="J80" s="47" t="str">
        <f t="shared" si="4"/>
        <v/>
      </c>
      <c r="K80" s="47" t="str">
        <f t="shared" si="5"/>
        <v/>
      </c>
      <c r="L80" s="47" t="str">
        <f t="shared" si="0"/>
        <v/>
      </c>
      <c r="M80" s="47" t="str">
        <f t="shared" si="6"/>
        <v/>
      </c>
    </row>
    <row r="81" spans="3:13" ht="18" customHeight="1">
      <c r="C81" s="133"/>
      <c r="D81" s="131"/>
      <c r="E81" s="118"/>
      <c r="F81" s="122"/>
      <c r="G81" s="47" t="str">
        <f t="shared" si="1"/>
        <v/>
      </c>
      <c r="H81" s="58" t="str">
        <f t="shared" si="2"/>
        <v/>
      </c>
      <c r="I81" s="58" t="str">
        <f t="shared" si="3"/>
        <v/>
      </c>
      <c r="J81" s="47" t="str">
        <f t="shared" si="4"/>
        <v/>
      </c>
      <c r="K81" s="47" t="str">
        <f t="shared" si="5"/>
        <v/>
      </c>
      <c r="L81" s="47" t="str">
        <f t="shared" si="0"/>
        <v/>
      </c>
      <c r="M81" s="47" t="str">
        <f t="shared" si="6"/>
        <v/>
      </c>
    </row>
    <row r="82" spans="3:13" ht="18" customHeight="1">
      <c r="C82" s="133"/>
      <c r="D82" s="131"/>
      <c r="E82" s="118"/>
      <c r="F82" s="122"/>
      <c r="G82" s="47" t="str">
        <f t="shared" si="1"/>
        <v/>
      </c>
      <c r="H82" s="58" t="str">
        <f t="shared" si="2"/>
        <v/>
      </c>
      <c r="I82" s="58" t="str">
        <f t="shared" si="3"/>
        <v/>
      </c>
      <c r="J82" s="47" t="str">
        <f t="shared" si="4"/>
        <v/>
      </c>
      <c r="K82" s="47" t="str">
        <f t="shared" si="5"/>
        <v/>
      </c>
      <c r="L82" s="47" t="str">
        <f t="shared" si="0"/>
        <v/>
      </c>
      <c r="M82" s="47" t="str">
        <f t="shared" si="6"/>
        <v/>
      </c>
    </row>
    <row r="83" spans="3:13" ht="18" customHeight="1">
      <c r="C83" s="133"/>
      <c r="D83" s="131"/>
      <c r="E83" s="118"/>
      <c r="F83" s="122"/>
      <c r="G83" s="47" t="str">
        <f t="shared" si="1"/>
        <v/>
      </c>
      <c r="H83" s="58" t="str">
        <f t="shared" si="2"/>
        <v/>
      </c>
      <c r="I83" s="58" t="str">
        <f t="shared" si="3"/>
        <v/>
      </c>
      <c r="J83" s="47" t="str">
        <f t="shared" si="4"/>
        <v/>
      </c>
      <c r="K83" s="47" t="str">
        <f t="shared" si="5"/>
        <v/>
      </c>
      <c r="L83" s="47" t="str">
        <f t="shared" si="0"/>
        <v/>
      </c>
      <c r="M83" s="47" t="str">
        <f t="shared" si="6"/>
        <v/>
      </c>
    </row>
    <row r="84" spans="3:13" ht="18" customHeight="1">
      <c r="C84" s="133"/>
      <c r="D84" s="131"/>
      <c r="E84" s="118"/>
      <c r="F84" s="122"/>
      <c r="G84" s="47" t="str">
        <f t="shared" si="1"/>
        <v/>
      </c>
      <c r="H84" s="58" t="str">
        <f t="shared" si="2"/>
        <v/>
      </c>
      <c r="I84" s="58" t="str">
        <f t="shared" si="3"/>
        <v/>
      </c>
      <c r="J84" s="47" t="str">
        <f t="shared" si="4"/>
        <v/>
      </c>
      <c r="K84" s="47" t="str">
        <f t="shared" si="5"/>
        <v/>
      </c>
      <c r="L84" s="47" t="str">
        <f t="shared" si="0"/>
        <v/>
      </c>
      <c r="M84" s="47" t="str">
        <f t="shared" si="6"/>
        <v/>
      </c>
    </row>
    <row r="85" spans="3:13" ht="18" customHeight="1">
      <c r="C85" s="133"/>
      <c r="D85" s="131"/>
      <c r="E85" s="118"/>
      <c r="F85" s="122"/>
      <c r="G85" s="47" t="str">
        <f t="shared" si="1"/>
        <v/>
      </c>
      <c r="H85" s="58" t="str">
        <f t="shared" si="2"/>
        <v/>
      </c>
      <c r="I85" s="58" t="str">
        <f t="shared" si="3"/>
        <v/>
      </c>
      <c r="J85" s="47" t="str">
        <f t="shared" si="4"/>
        <v/>
      </c>
      <c r="K85" s="47" t="str">
        <f t="shared" si="5"/>
        <v/>
      </c>
      <c r="L85" s="47" t="str">
        <f t="shared" si="0"/>
        <v/>
      </c>
      <c r="M85" s="47" t="str">
        <f t="shared" si="6"/>
        <v/>
      </c>
    </row>
    <row r="86" spans="3:13" ht="18" customHeight="1">
      <c r="C86" s="133"/>
      <c r="D86" s="131"/>
      <c r="E86" s="118"/>
      <c r="F86" s="122"/>
      <c r="G86" s="47" t="str">
        <f t="shared" si="1"/>
        <v/>
      </c>
      <c r="H86" s="58" t="str">
        <f t="shared" si="2"/>
        <v/>
      </c>
      <c r="I86" s="58" t="str">
        <f t="shared" si="3"/>
        <v/>
      </c>
      <c r="J86" s="47" t="str">
        <f t="shared" si="4"/>
        <v/>
      </c>
      <c r="K86" s="47" t="str">
        <f t="shared" si="5"/>
        <v/>
      </c>
      <c r="L86" s="47" t="str">
        <f t="shared" si="0"/>
        <v/>
      </c>
      <c r="M86" s="47" t="str">
        <f t="shared" si="6"/>
        <v/>
      </c>
    </row>
    <row r="87" spans="3:13" ht="18" customHeight="1">
      <c r="C87" s="133"/>
      <c r="D87" s="131"/>
      <c r="E87" s="118"/>
      <c r="F87" s="122"/>
      <c r="G87" s="47" t="str">
        <f t="shared" si="1"/>
        <v/>
      </c>
      <c r="H87" s="58" t="str">
        <f t="shared" si="2"/>
        <v/>
      </c>
      <c r="I87" s="58" t="str">
        <f t="shared" si="3"/>
        <v/>
      </c>
      <c r="J87" s="47" t="str">
        <f t="shared" si="4"/>
        <v/>
      </c>
      <c r="K87" s="47" t="str">
        <f t="shared" si="5"/>
        <v/>
      </c>
      <c r="L87" s="47" t="str">
        <f t="shared" ref="L87:L150" si="7">IF(OR(C87="",D87=""),"",TAISEKI_A*K87+TAISEKI_B)</f>
        <v/>
      </c>
      <c r="M87" s="47" t="str">
        <f t="shared" si="6"/>
        <v/>
      </c>
    </row>
    <row r="88" spans="3:13" ht="18" customHeight="1">
      <c r="C88" s="133"/>
      <c r="D88" s="131"/>
      <c r="E88" s="118"/>
      <c r="F88" s="122"/>
      <c r="G88" s="47" t="str">
        <f t="shared" ref="G88:G151" si="8">IF(OR(C88="",D88=""),"",D88/2*H88/2*I88/2*4/3*PI())</f>
        <v/>
      </c>
      <c r="H88" s="58" t="str">
        <f t="shared" ref="H88:H151" si="9">IF(OR(C88="",D88=""),"",IF(E88="",D88,E88))</f>
        <v/>
      </c>
      <c r="I88" s="58" t="str">
        <f t="shared" ref="I88:I151" si="10">IF(OR(C88="",D88=""),"",IF(F88="",H88,F88))</f>
        <v/>
      </c>
      <c r="J88" s="47" t="str">
        <f t="shared" ref="J88:J151" si="11">IF(OR(C88="",D88=""),"",LOG(G88))</f>
        <v/>
      </c>
      <c r="K88" s="47" t="str">
        <f t="shared" ref="K88:K151" si="12">IF(OR(C88="",D88=""),"",C88-MIN(C$23:C$223))</f>
        <v/>
      </c>
      <c r="L88" s="47" t="str">
        <f t="shared" si="7"/>
        <v/>
      </c>
      <c r="M88" s="47" t="str">
        <f t="shared" ref="M88:M151" si="13">IF(OR(C88="",D88=""),"",10^L88)</f>
        <v/>
      </c>
    </row>
    <row r="89" spans="3:13" ht="18" customHeight="1">
      <c r="C89" s="133"/>
      <c r="D89" s="131"/>
      <c r="E89" s="118"/>
      <c r="F89" s="122"/>
      <c r="G89" s="47" t="str">
        <f t="shared" si="8"/>
        <v/>
      </c>
      <c r="H89" s="58" t="str">
        <f t="shared" si="9"/>
        <v/>
      </c>
      <c r="I89" s="58" t="str">
        <f t="shared" si="10"/>
        <v/>
      </c>
      <c r="J89" s="47" t="str">
        <f t="shared" si="11"/>
        <v/>
      </c>
      <c r="K89" s="47" t="str">
        <f t="shared" si="12"/>
        <v/>
      </c>
      <c r="L89" s="47" t="str">
        <f t="shared" si="7"/>
        <v/>
      </c>
      <c r="M89" s="47" t="str">
        <f t="shared" si="13"/>
        <v/>
      </c>
    </row>
    <row r="90" spans="3:13" ht="18" customHeight="1">
      <c r="C90" s="133"/>
      <c r="D90" s="131"/>
      <c r="E90" s="118"/>
      <c r="F90" s="122"/>
      <c r="G90" s="47" t="str">
        <f t="shared" si="8"/>
        <v/>
      </c>
      <c r="H90" s="58" t="str">
        <f t="shared" si="9"/>
        <v/>
      </c>
      <c r="I90" s="58" t="str">
        <f t="shared" si="10"/>
        <v/>
      </c>
      <c r="J90" s="47" t="str">
        <f t="shared" si="11"/>
        <v/>
      </c>
      <c r="K90" s="47" t="str">
        <f t="shared" si="12"/>
        <v/>
      </c>
      <c r="L90" s="47" t="str">
        <f t="shared" si="7"/>
        <v/>
      </c>
      <c r="M90" s="47" t="str">
        <f t="shared" si="13"/>
        <v/>
      </c>
    </row>
    <row r="91" spans="3:13" ht="18" customHeight="1">
      <c r="C91" s="133"/>
      <c r="D91" s="131"/>
      <c r="E91" s="118"/>
      <c r="F91" s="122"/>
      <c r="G91" s="47" t="str">
        <f t="shared" si="8"/>
        <v/>
      </c>
      <c r="H91" s="58" t="str">
        <f t="shared" si="9"/>
        <v/>
      </c>
      <c r="I91" s="58" t="str">
        <f t="shared" si="10"/>
        <v/>
      </c>
      <c r="J91" s="47" t="str">
        <f t="shared" si="11"/>
        <v/>
      </c>
      <c r="K91" s="47" t="str">
        <f t="shared" si="12"/>
        <v/>
      </c>
      <c r="L91" s="47" t="str">
        <f t="shared" si="7"/>
        <v/>
      </c>
      <c r="M91" s="47" t="str">
        <f t="shared" si="13"/>
        <v/>
      </c>
    </row>
    <row r="92" spans="3:13" ht="18" customHeight="1">
      <c r="C92" s="133"/>
      <c r="D92" s="131"/>
      <c r="E92" s="118"/>
      <c r="F92" s="122"/>
      <c r="G92" s="47" t="str">
        <f t="shared" si="8"/>
        <v/>
      </c>
      <c r="H92" s="58" t="str">
        <f t="shared" si="9"/>
        <v/>
      </c>
      <c r="I92" s="58" t="str">
        <f t="shared" si="10"/>
        <v/>
      </c>
      <c r="J92" s="47" t="str">
        <f t="shared" si="11"/>
        <v/>
      </c>
      <c r="K92" s="47" t="str">
        <f t="shared" si="12"/>
        <v/>
      </c>
      <c r="L92" s="47" t="str">
        <f t="shared" si="7"/>
        <v/>
      </c>
      <c r="M92" s="47" t="str">
        <f t="shared" si="13"/>
        <v/>
      </c>
    </row>
    <row r="93" spans="3:13" ht="18" customHeight="1">
      <c r="C93" s="133"/>
      <c r="D93" s="131"/>
      <c r="E93" s="118"/>
      <c r="F93" s="122"/>
      <c r="G93" s="47" t="str">
        <f t="shared" si="8"/>
        <v/>
      </c>
      <c r="H93" s="58" t="str">
        <f t="shared" si="9"/>
        <v/>
      </c>
      <c r="I93" s="58" t="str">
        <f t="shared" si="10"/>
        <v/>
      </c>
      <c r="J93" s="47" t="str">
        <f t="shared" si="11"/>
        <v/>
      </c>
      <c r="K93" s="47" t="str">
        <f t="shared" si="12"/>
        <v/>
      </c>
      <c r="L93" s="47" t="str">
        <f t="shared" si="7"/>
        <v/>
      </c>
      <c r="M93" s="47" t="str">
        <f t="shared" si="13"/>
        <v/>
      </c>
    </row>
    <row r="94" spans="3:13" ht="18" customHeight="1">
      <c r="C94" s="133"/>
      <c r="D94" s="131"/>
      <c r="E94" s="118"/>
      <c r="F94" s="122"/>
      <c r="G94" s="47" t="str">
        <f t="shared" si="8"/>
        <v/>
      </c>
      <c r="H94" s="58" t="str">
        <f t="shared" si="9"/>
        <v/>
      </c>
      <c r="I94" s="58" t="str">
        <f t="shared" si="10"/>
        <v/>
      </c>
      <c r="J94" s="47" t="str">
        <f t="shared" si="11"/>
        <v/>
      </c>
      <c r="K94" s="47" t="str">
        <f t="shared" si="12"/>
        <v/>
      </c>
      <c r="L94" s="47" t="str">
        <f t="shared" si="7"/>
        <v/>
      </c>
      <c r="M94" s="47" t="str">
        <f t="shared" si="13"/>
        <v/>
      </c>
    </row>
    <row r="95" spans="3:13" ht="18" customHeight="1">
      <c r="C95" s="133"/>
      <c r="D95" s="131"/>
      <c r="E95" s="118"/>
      <c r="F95" s="122"/>
      <c r="G95" s="47" t="str">
        <f t="shared" si="8"/>
        <v/>
      </c>
      <c r="H95" s="58" t="str">
        <f t="shared" si="9"/>
        <v/>
      </c>
      <c r="I95" s="58" t="str">
        <f t="shared" si="10"/>
        <v/>
      </c>
      <c r="J95" s="47" t="str">
        <f t="shared" si="11"/>
        <v/>
      </c>
      <c r="K95" s="47" t="str">
        <f t="shared" si="12"/>
        <v/>
      </c>
      <c r="L95" s="47" t="str">
        <f t="shared" si="7"/>
        <v/>
      </c>
      <c r="M95" s="47" t="str">
        <f t="shared" si="13"/>
        <v/>
      </c>
    </row>
    <row r="96" spans="3:13" ht="18" customHeight="1">
      <c r="C96" s="133"/>
      <c r="D96" s="131"/>
      <c r="E96" s="118"/>
      <c r="F96" s="122"/>
      <c r="G96" s="47" t="str">
        <f t="shared" si="8"/>
        <v/>
      </c>
      <c r="H96" s="58" t="str">
        <f t="shared" si="9"/>
        <v/>
      </c>
      <c r="I96" s="58" t="str">
        <f t="shared" si="10"/>
        <v/>
      </c>
      <c r="J96" s="47" t="str">
        <f t="shared" si="11"/>
        <v/>
      </c>
      <c r="K96" s="47" t="str">
        <f t="shared" si="12"/>
        <v/>
      </c>
      <c r="L96" s="47" t="str">
        <f t="shared" si="7"/>
        <v/>
      </c>
      <c r="M96" s="47" t="str">
        <f t="shared" si="13"/>
        <v/>
      </c>
    </row>
    <row r="97" spans="3:13" ht="18" customHeight="1">
      <c r="C97" s="133"/>
      <c r="D97" s="131"/>
      <c r="E97" s="118"/>
      <c r="F97" s="122"/>
      <c r="G97" s="47" t="str">
        <f t="shared" si="8"/>
        <v/>
      </c>
      <c r="H97" s="58" t="str">
        <f t="shared" si="9"/>
        <v/>
      </c>
      <c r="I97" s="58" t="str">
        <f t="shared" si="10"/>
        <v/>
      </c>
      <c r="J97" s="47" t="str">
        <f t="shared" si="11"/>
        <v/>
      </c>
      <c r="K97" s="47" t="str">
        <f t="shared" si="12"/>
        <v/>
      </c>
      <c r="L97" s="47" t="str">
        <f t="shared" si="7"/>
        <v/>
      </c>
      <c r="M97" s="47" t="str">
        <f t="shared" si="13"/>
        <v/>
      </c>
    </row>
    <row r="98" spans="3:13" ht="18" customHeight="1">
      <c r="C98" s="133"/>
      <c r="D98" s="131"/>
      <c r="E98" s="118"/>
      <c r="F98" s="122"/>
      <c r="G98" s="47" t="str">
        <f t="shared" si="8"/>
        <v/>
      </c>
      <c r="H98" s="58" t="str">
        <f t="shared" si="9"/>
        <v/>
      </c>
      <c r="I98" s="58" t="str">
        <f t="shared" si="10"/>
        <v/>
      </c>
      <c r="J98" s="47" t="str">
        <f t="shared" si="11"/>
        <v/>
      </c>
      <c r="K98" s="47" t="str">
        <f t="shared" si="12"/>
        <v/>
      </c>
      <c r="L98" s="47" t="str">
        <f t="shared" si="7"/>
        <v/>
      </c>
      <c r="M98" s="47" t="str">
        <f t="shared" si="13"/>
        <v/>
      </c>
    </row>
    <row r="99" spans="3:13" ht="18" customHeight="1">
      <c r="C99" s="133"/>
      <c r="D99" s="131"/>
      <c r="E99" s="118"/>
      <c r="F99" s="122"/>
      <c r="G99" s="47" t="str">
        <f t="shared" si="8"/>
        <v/>
      </c>
      <c r="H99" s="58" t="str">
        <f t="shared" si="9"/>
        <v/>
      </c>
      <c r="I99" s="58" t="str">
        <f t="shared" si="10"/>
        <v/>
      </c>
      <c r="J99" s="47" t="str">
        <f t="shared" si="11"/>
        <v/>
      </c>
      <c r="K99" s="47" t="str">
        <f t="shared" si="12"/>
        <v/>
      </c>
      <c r="L99" s="47" t="str">
        <f t="shared" si="7"/>
        <v/>
      </c>
      <c r="M99" s="47" t="str">
        <f t="shared" si="13"/>
        <v/>
      </c>
    </row>
    <row r="100" spans="3:13" ht="18" customHeight="1">
      <c r="C100" s="133"/>
      <c r="D100" s="131"/>
      <c r="E100" s="118"/>
      <c r="F100" s="122"/>
      <c r="G100" s="47" t="str">
        <f t="shared" si="8"/>
        <v/>
      </c>
      <c r="H100" s="58" t="str">
        <f t="shared" si="9"/>
        <v/>
      </c>
      <c r="I100" s="58" t="str">
        <f t="shared" si="10"/>
        <v/>
      </c>
      <c r="J100" s="47" t="str">
        <f t="shared" si="11"/>
        <v/>
      </c>
      <c r="K100" s="47" t="str">
        <f t="shared" si="12"/>
        <v/>
      </c>
      <c r="L100" s="47" t="str">
        <f t="shared" si="7"/>
        <v/>
      </c>
      <c r="M100" s="47" t="str">
        <f t="shared" si="13"/>
        <v/>
      </c>
    </row>
    <row r="101" spans="3:13" ht="18" customHeight="1">
      <c r="C101" s="133"/>
      <c r="D101" s="131"/>
      <c r="E101" s="118"/>
      <c r="F101" s="122"/>
      <c r="G101" s="47" t="str">
        <f t="shared" si="8"/>
        <v/>
      </c>
      <c r="H101" s="58" t="str">
        <f t="shared" si="9"/>
        <v/>
      </c>
      <c r="I101" s="58" t="str">
        <f t="shared" si="10"/>
        <v/>
      </c>
      <c r="J101" s="47" t="str">
        <f t="shared" si="11"/>
        <v/>
      </c>
      <c r="K101" s="47" t="str">
        <f t="shared" si="12"/>
        <v/>
      </c>
      <c r="L101" s="47" t="str">
        <f t="shared" si="7"/>
        <v/>
      </c>
      <c r="M101" s="47" t="str">
        <f t="shared" si="13"/>
        <v/>
      </c>
    </row>
    <row r="102" spans="3:13" ht="18" customHeight="1">
      <c r="C102" s="133"/>
      <c r="D102" s="131"/>
      <c r="E102" s="118"/>
      <c r="F102" s="122"/>
      <c r="G102" s="47" t="str">
        <f t="shared" si="8"/>
        <v/>
      </c>
      <c r="H102" s="58" t="str">
        <f t="shared" si="9"/>
        <v/>
      </c>
      <c r="I102" s="58" t="str">
        <f t="shared" si="10"/>
        <v/>
      </c>
      <c r="J102" s="47" t="str">
        <f t="shared" si="11"/>
        <v/>
      </c>
      <c r="K102" s="47" t="str">
        <f t="shared" si="12"/>
        <v/>
      </c>
      <c r="L102" s="47" t="str">
        <f t="shared" si="7"/>
        <v/>
      </c>
      <c r="M102" s="47" t="str">
        <f t="shared" si="13"/>
        <v/>
      </c>
    </row>
    <row r="103" spans="3:13" ht="18" customHeight="1">
      <c r="C103" s="133"/>
      <c r="D103" s="131"/>
      <c r="E103" s="118"/>
      <c r="F103" s="122"/>
      <c r="G103" s="47" t="str">
        <f t="shared" si="8"/>
        <v/>
      </c>
      <c r="H103" s="58" t="str">
        <f t="shared" si="9"/>
        <v/>
      </c>
      <c r="I103" s="58" t="str">
        <f t="shared" si="10"/>
        <v/>
      </c>
      <c r="J103" s="47" t="str">
        <f t="shared" si="11"/>
        <v/>
      </c>
      <c r="K103" s="47" t="str">
        <f t="shared" si="12"/>
        <v/>
      </c>
      <c r="L103" s="47" t="str">
        <f t="shared" si="7"/>
        <v/>
      </c>
      <c r="M103" s="47" t="str">
        <f t="shared" si="13"/>
        <v/>
      </c>
    </row>
    <row r="104" spans="3:13" ht="18" customHeight="1">
      <c r="C104" s="133"/>
      <c r="D104" s="131"/>
      <c r="E104" s="118"/>
      <c r="F104" s="122"/>
      <c r="G104" s="47" t="str">
        <f t="shared" si="8"/>
        <v/>
      </c>
      <c r="H104" s="58" t="str">
        <f t="shared" si="9"/>
        <v/>
      </c>
      <c r="I104" s="58" t="str">
        <f t="shared" si="10"/>
        <v/>
      </c>
      <c r="J104" s="47" t="str">
        <f t="shared" si="11"/>
        <v/>
      </c>
      <c r="K104" s="47" t="str">
        <f t="shared" si="12"/>
        <v/>
      </c>
      <c r="L104" s="47" t="str">
        <f t="shared" si="7"/>
        <v/>
      </c>
      <c r="M104" s="47" t="str">
        <f t="shared" si="13"/>
        <v/>
      </c>
    </row>
    <row r="105" spans="3:13" ht="18" customHeight="1">
      <c r="C105" s="133"/>
      <c r="D105" s="131"/>
      <c r="E105" s="118"/>
      <c r="F105" s="122"/>
      <c r="G105" s="47" t="str">
        <f t="shared" si="8"/>
        <v/>
      </c>
      <c r="H105" s="58" t="str">
        <f t="shared" si="9"/>
        <v/>
      </c>
      <c r="I105" s="58" t="str">
        <f t="shared" si="10"/>
        <v/>
      </c>
      <c r="J105" s="47" t="str">
        <f t="shared" si="11"/>
        <v/>
      </c>
      <c r="K105" s="47" t="str">
        <f t="shared" si="12"/>
        <v/>
      </c>
      <c r="L105" s="47" t="str">
        <f t="shared" si="7"/>
        <v/>
      </c>
      <c r="M105" s="47" t="str">
        <f t="shared" si="13"/>
        <v/>
      </c>
    </row>
    <row r="106" spans="3:13" ht="18" customHeight="1">
      <c r="C106" s="133"/>
      <c r="D106" s="131"/>
      <c r="E106" s="118"/>
      <c r="F106" s="122"/>
      <c r="G106" s="47" t="str">
        <f t="shared" si="8"/>
        <v/>
      </c>
      <c r="H106" s="58" t="str">
        <f t="shared" si="9"/>
        <v/>
      </c>
      <c r="I106" s="58" t="str">
        <f t="shared" si="10"/>
        <v/>
      </c>
      <c r="J106" s="47" t="str">
        <f t="shared" si="11"/>
        <v/>
      </c>
      <c r="K106" s="47" t="str">
        <f t="shared" si="12"/>
        <v/>
      </c>
      <c r="L106" s="47" t="str">
        <f t="shared" si="7"/>
        <v/>
      </c>
      <c r="M106" s="47" t="str">
        <f t="shared" si="13"/>
        <v/>
      </c>
    </row>
    <row r="107" spans="3:13" ht="18" customHeight="1">
      <c r="C107" s="133"/>
      <c r="D107" s="131"/>
      <c r="E107" s="118"/>
      <c r="F107" s="122"/>
      <c r="G107" s="47" t="str">
        <f t="shared" si="8"/>
        <v/>
      </c>
      <c r="H107" s="58" t="str">
        <f t="shared" si="9"/>
        <v/>
      </c>
      <c r="I107" s="58" t="str">
        <f t="shared" si="10"/>
        <v/>
      </c>
      <c r="J107" s="47" t="str">
        <f t="shared" si="11"/>
        <v/>
      </c>
      <c r="K107" s="47" t="str">
        <f t="shared" si="12"/>
        <v/>
      </c>
      <c r="L107" s="47" t="str">
        <f t="shared" si="7"/>
        <v/>
      </c>
      <c r="M107" s="47" t="str">
        <f t="shared" si="13"/>
        <v/>
      </c>
    </row>
    <row r="108" spans="3:13" ht="18" customHeight="1">
      <c r="C108" s="133"/>
      <c r="D108" s="131"/>
      <c r="E108" s="118"/>
      <c r="F108" s="122"/>
      <c r="G108" s="47" t="str">
        <f t="shared" si="8"/>
        <v/>
      </c>
      <c r="H108" s="58" t="str">
        <f t="shared" si="9"/>
        <v/>
      </c>
      <c r="I108" s="58" t="str">
        <f t="shared" si="10"/>
        <v/>
      </c>
      <c r="J108" s="47" t="str">
        <f t="shared" si="11"/>
        <v/>
      </c>
      <c r="K108" s="47" t="str">
        <f t="shared" si="12"/>
        <v/>
      </c>
      <c r="L108" s="47" t="str">
        <f t="shared" si="7"/>
        <v/>
      </c>
      <c r="M108" s="47" t="str">
        <f t="shared" si="13"/>
        <v/>
      </c>
    </row>
    <row r="109" spans="3:13" ht="18" customHeight="1">
      <c r="C109" s="133"/>
      <c r="D109" s="131"/>
      <c r="E109" s="118"/>
      <c r="F109" s="122"/>
      <c r="G109" s="47" t="str">
        <f t="shared" si="8"/>
        <v/>
      </c>
      <c r="H109" s="58" t="str">
        <f t="shared" si="9"/>
        <v/>
      </c>
      <c r="I109" s="58" t="str">
        <f t="shared" si="10"/>
        <v/>
      </c>
      <c r="J109" s="47" t="str">
        <f t="shared" si="11"/>
        <v/>
      </c>
      <c r="K109" s="47" t="str">
        <f t="shared" si="12"/>
        <v/>
      </c>
      <c r="L109" s="47" t="str">
        <f t="shared" si="7"/>
        <v/>
      </c>
      <c r="M109" s="47" t="str">
        <f t="shared" si="13"/>
        <v/>
      </c>
    </row>
    <row r="110" spans="3:13" ht="18" customHeight="1">
      <c r="C110" s="133"/>
      <c r="D110" s="131"/>
      <c r="E110" s="118"/>
      <c r="F110" s="122"/>
      <c r="G110" s="47" t="str">
        <f t="shared" si="8"/>
        <v/>
      </c>
      <c r="H110" s="58" t="str">
        <f t="shared" si="9"/>
        <v/>
      </c>
      <c r="I110" s="58" t="str">
        <f t="shared" si="10"/>
        <v/>
      </c>
      <c r="J110" s="47" t="str">
        <f t="shared" si="11"/>
        <v/>
      </c>
      <c r="K110" s="47" t="str">
        <f t="shared" si="12"/>
        <v/>
      </c>
      <c r="L110" s="47" t="str">
        <f t="shared" si="7"/>
        <v/>
      </c>
      <c r="M110" s="47" t="str">
        <f t="shared" si="13"/>
        <v/>
      </c>
    </row>
    <row r="111" spans="3:13" ht="18" customHeight="1">
      <c r="C111" s="133"/>
      <c r="D111" s="131"/>
      <c r="E111" s="118"/>
      <c r="F111" s="122"/>
      <c r="G111" s="47" t="str">
        <f t="shared" si="8"/>
        <v/>
      </c>
      <c r="H111" s="58" t="str">
        <f t="shared" si="9"/>
        <v/>
      </c>
      <c r="I111" s="58" t="str">
        <f t="shared" si="10"/>
        <v/>
      </c>
      <c r="J111" s="47" t="str">
        <f t="shared" si="11"/>
        <v/>
      </c>
      <c r="K111" s="47" t="str">
        <f t="shared" si="12"/>
        <v/>
      </c>
      <c r="L111" s="47" t="str">
        <f t="shared" si="7"/>
        <v/>
      </c>
      <c r="M111" s="47" t="str">
        <f t="shared" si="13"/>
        <v/>
      </c>
    </row>
    <row r="112" spans="3:13" ht="18" customHeight="1">
      <c r="C112" s="133"/>
      <c r="D112" s="131"/>
      <c r="E112" s="118"/>
      <c r="F112" s="122"/>
      <c r="G112" s="47" t="str">
        <f t="shared" si="8"/>
        <v/>
      </c>
      <c r="H112" s="58" t="str">
        <f t="shared" si="9"/>
        <v/>
      </c>
      <c r="I112" s="58" t="str">
        <f t="shared" si="10"/>
        <v/>
      </c>
      <c r="J112" s="47" t="str">
        <f t="shared" si="11"/>
        <v/>
      </c>
      <c r="K112" s="47" t="str">
        <f t="shared" si="12"/>
        <v/>
      </c>
      <c r="L112" s="47" t="str">
        <f t="shared" si="7"/>
        <v/>
      </c>
      <c r="M112" s="47" t="str">
        <f t="shared" si="13"/>
        <v/>
      </c>
    </row>
    <row r="113" spans="3:13" ht="18" customHeight="1">
      <c r="C113" s="133"/>
      <c r="D113" s="131"/>
      <c r="E113" s="118"/>
      <c r="F113" s="122"/>
      <c r="G113" s="47" t="str">
        <f t="shared" si="8"/>
        <v/>
      </c>
      <c r="H113" s="58" t="str">
        <f t="shared" si="9"/>
        <v/>
      </c>
      <c r="I113" s="58" t="str">
        <f t="shared" si="10"/>
        <v/>
      </c>
      <c r="J113" s="47" t="str">
        <f t="shared" si="11"/>
        <v/>
      </c>
      <c r="K113" s="47" t="str">
        <f t="shared" si="12"/>
        <v/>
      </c>
      <c r="L113" s="47" t="str">
        <f t="shared" si="7"/>
        <v/>
      </c>
      <c r="M113" s="47" t="str">
        <f t="shared" si="13"/>
        <v/>
      </c>
    </row>
    <row r="114" spans="3:13" ht="18" customHeight="1">
      <c r="C114" s="133"/>
      <c r="D114" s="131"/>
      <c r="E114" s="118"/>
      <c r="F114" s="122"/>
      <c r="G114" s="47" t="str">
        <f t="shared" si="8"/>
        <v/>
      </c>
      <c r="H114" s="58" t="str">
        <f t="shared" si="9"/>
        <v/>
      </c>
      <c r="I114" s="58" t="str">
        <f t="shared" si="10"/>
        <v/>
      </c>
      <c r="J114" s="47" t="str">
        <f t="shared" si="11"/>
        <v/>
      </c>
      <c r="K114" s="47" t="str">
        <f t="shared" si="12"/>
        <v/>
      </c>
      <c r="L114" s="47" t="str">
        <f t="shared" si="7"/>
        <v/>
      </c>
      <c r="M114" s="47" t="str">
        <f t="shared" si="13"/>
        <v/>
      </c>
    </row>
    <row r="115" spans="3:13" ht="18" customHeight="1">
      <c r="C115" s="133"/>
      <c r="D115" s="131"/>
      <c r="E115" s="118"/>
      <c r="F115" s="122"/>
      <c r="G115" s="47" t="str">
        <f t="shared" si="8"/>
        <v/>
      </c>
      <c r="H115" s="58" t="str">
        <f t="shared" si="9"/>
        <v/>
      </c>
      <c r="I115" s="58" t="str">
        <f t="shared" si="10"/>
        <v/>
      </c>
      <c r="J115" s="47" t="str">
        <f t="shared" si="11"/>
        <v/>
      </c>
      <c r="K115" s="47" t="str">
        <f t="shared" si="12"/>
        <v/>
      </c>
      <c r="L115" s="47" t="str">
        <f t="shared" si="7"/>
        <v/>
      </c>
      <c r="M115" s="47" t="str">
        <f t="shared" si="13"/>
        <v/>
      </c>
    </row>
    <row r="116" spans="3:13" ht="18" customHeight="1">
      <c r="C116" s="133"/>
      <c r="D116" s="131"/>
      <c r="E116" s="118"/>
      <c r="F116" s="122"/>
      <c r="G116" s="47" t="str">
        <f t="shared" si="8"/>
        <v/>
      </c>
      <c r="H116" s="58" t="str">
        <f t="shared" si="9"/>
        <v/>
      </c>
      <c r="I116" s="58" t="str">
        <f t="shared" si="10"/>
        <v/>
      </c>
      <c r="J116" s="47" t="str">
        <f t="shared" si="11"/>
        <v/>
      </c>
      <c r="K116" s="47" t="str">
        <f t="shared" si="12"/>
        <v/>
      </c>
      <c r="L116" s="47" t="str">
        <f t="shared" si="7"/>
        <v/>
      </c>
      <c r="M116" s="47" t="str">
        <f t="shared" si="13"/>
        <v/>
      </c>
    </row>
    <row r="117" spans="3:13" ht="18" customHeight="1">
      <c r="C117" s="133"/>
      <c r="D117" s="131"/>
      <c r="E117" s="118"/>
      <c r="F117" s="122"/>
      <c r="G117" s="47" t="str">
        <f t="shared" si="8"/>
        <v/>
      </c>
      <c r="H117" s="58" t="str">
        <f t="shared" si="9"/>
        <v/>
      </c>
      <c r="I117" s="58" t="str">
        <f t="shared" si="10"/>
        <v/>
      </c>
      <c r="J117" s="47" t="str">
        <f t="shared" si="11"/>
        <v/>
      </c>
      <c r="K117" s="47" t="str">
        <f t="shared" si="12"/>
        <v/>
      </c>
      <c r="L117" s="47" t="str">
        <f t="shared" si="7"/>
        <v/>
      </c>
      <c r="M117" s="47" t="str">
        <f t="shared" si="13"/>
        <v/>
      </c>
    </row>
    <row r="118" spans="3:13" ht="18" customHeight="1">
      <c r="C118" s="133"/>
      <c r="D118" s="131"/>
      <c r="E118" s="118"/>
      <c r="F118" s="122"/>
      <c r="G118" s="47" t="str">
        <f t="shared" si="8"/>
        <v/>
      </c>
      <c r="H118" s="58" t="str">
        <f t="shared" si="9"/>
        <v/>
      </c>
      <c r="I118" s="58" t="str">
        <f t="shared" si="10"/>
        <v/>
      </c>
      <c r="J118" s="47" t="str">
        <f t="shared" si="11"/>
        <v/>
      </c>
      <c r="K118" s="47" t="str">
        <f t="shared" si="12"/>
        <v/>
      </c>
      <c r="L118" s="47" t="str">
        <f t="shared" si="7"/>
        <v/>
      </c>
      <c r="M118" s="47" t="str">
        <f t="shared" si="13"/>
        <v/>
      </c>
    </row>
    <row r="119" spans="3:13" ht="18" customHeight="1">
      <c r="C119" s="133"/>
      <c r="D119" s="131"/>
      <c r="E119" s="118"/>
      <c r="F119" s="122"/>
      <c r="G119" s="47" t="str">
        <f t="shared" si="8"/>
        <v/>
      </c>
      <c r="H119" s="58" t="str">
        <f t="shared" si="9"/>
        <v/>
      </c>
      <c r="I119" s="58" t="str">
        <f t="shared" si="10"/>
        <v/>
      </c>
      <c r="J119" s="47" t="str">
        <f t="shared" si="11"/>
        <v/>
      </c>
      <c r="K119" s="47" t="str">
        <f t="shared" si="12"/>
        <v/>
      </c>
      <c r="L119" s="47" t="str">
        <f t="shared" si="7"/>
        <v/>
      </c>
      <c r="M119" s="47" t="str">
        <f t="shared" si="13"/>
        <v/>
      </c>
    </row>
    <row r="120" spans="3:13" ht="18" customHeight="1">
      <c r="C120" s="133"/>
      <c r="D120" s="131"/>
      <c r="E120" s="118"/>
      <c r="F120" s="122"/>
      <c r="G120" s="47" t="str">
        <f t="shared" si="8"/>
        <v/>
      </c>
      <c r="H120" s="58" t="str">
        <f t="shared" si="9"/>
        <v/>
      </c>
      <c r="I120" s="58" t="str">
        <f t="shared" si="10"/>
        <v/>
      </c>
      <c r="J120" s="47" t="str">
        <f t="shared" si="11"/>
        <v/>
      </c>
      <c r="K120" s="47" t="str">
        <f t="shared" si="12"/>
        <v/>
      </c>
      <c r="L120" s="47" t="str">
        <f t="shared" si="7"/>
        <v/>
      </c>
      <c r="M120" s="47" t="str">
        <f t="shared" si="13"/>
        <v/>
      </c>
    </row>
    <row r="121" spans="3:13" ht="18" customHeight="1">
      <c r="C121" s="133"/>
      <c r="D121" s="131"/>
      <c r="E121" s="118"/>
      <c r="F121" s="122"/>
      <c r="G121" s="47" t="str">
        <f t="shared" si="8"/>
        <v/>
      </c>
      <c r="H121" s="58" t="str">
        <f t="shared" si="9"/>
        <v/>
      </c>
      <c r="I121" s="58" t="str">
        <f t="shared" si="10"/>
        <v/>
      </c>
      <c r="J121" s="47" t="str">
        <f t="shared" si="11"/>
        <v/>
      </c>
      <c r="K121" s="47" t="str">
        <f t="shared" si="12"/>
        <v/>
      </c>
      <c r="L121" s="47" t="str">
        <f t="shared" si="7"/>
        <v/>
      </c>
      <c r="M121" s="47" t="str">
        <f t="shared" si="13"/>
        <v/>
      </c>
    </row>
    <row r="122" spans="3:13" ht="18" customHeight="1">
      <c r="C122" s="133"/>
      <c r="D122" s="131"/>
      <c r="E122" s="118"/>
      <c r="F122" s="122"/>
      <c r="G122" s="47" t="str">
        <f t="shared" si="8"/>
        <v/>
      </c>
      <c r="H122" s="58" t="str">
        <f t="shared" si="9"/>
        <v/>
      </c>
      <c r="I122" s="58" t="str">
        <f t="shared" si="10"/>
        <v/>
      </c>
      <c r="J122" s="47" t="str">
        <f t="shared" si="11"/>
        <v/>
      </c>
      <c r="K122" s="47" t="str">
        <f t="shared" si="12"/>
        <v/>
      </c>
      <c r="L122" s="47" t="str">
        <f t="shared" si="7"/>
        <v/>
      </c>
      <c r="M122" s="47" t="str">
        <f t="shared" si="13"/>
        <v/>
      </c>
    </row>
    <row r="123" spans="3:13" ht="18" customHeight="1">
      <c r="C123" s="133"/>
      <c r="D123" s="131"/>
      <c r="E123" s="118"/>
      <c r="F123" s="122"/>
      <c r="G123" s="47" t="str">
        <f t="shared" si="8"/>
        <v/>
      </c>
      <c r="H123" s="58" t="str">
        <f t="shared" si="9"/>
        <v/>
      </c>
      <c r="I123" s="58" t="str">
        <f t="shared" si="10"/>
        <v/>
      </c>
      <c r="J123" s="47" t="str">
        <f t="shared" si="11"/>
        <v/>
      </c>
      <c r="K123" s="47" t="str">
        <f t="shared" si="12"/>
        <v/>
      </c>
      <c r="L123" s="47" t="str">
        <f t="shared" si="7"/>
        <v/>
      </c>
      <c r="M123" s="47" t="str">
        <f t="shared" si="13"/>
        <v/>
      </c>
    </row>
    <row r="124" spans="3:13" ht="18" customHeight="1">
      <c r="C124" s="133"/>
      <c r="D124" s="131"/>
      <c r="E124" s="118"/>
      <c r="F124" s="122"/>
      <c r="G124" s="47" t="str">
        <f t="shared" si="8"/>
        <v/>
      </c>
      <c r="H124" s="58" t="str">
        <f t="shared" si="9"/>
        <v/>
      </c>
      <c r="I124" s="58" t="str">
        <f t="shared" si="10"/>
        <v/>
      </c>
      <c r="J124" s="47" t="str">
        <f t="shared" si="11"/>
        <v/>
      </c>
      <c r="K124" s="47" t="str">
        <f t="shared" si="12"/>
        <v/>
      </c>
      <c r="L124" s="47" t="str">
        <f t="shared" si="7"/>
        <v/>
      </c>
      <c r="M124" s="47" t="str">
        <f t="shared" si="13"/>
        <v/>
      </c>
    </row>
    <row r="125" spans="3:13" ht="18" customHeight="1">
      <c r="C125" s="133"/>
      <c r="D125" s="131"/>
      <c r="E125" s="118"/>
      <c r="F125" s="122"/>
      <c r="G125" s="47" t="str">
        <f t="shared" si="8"/>
        <v/>
      </c>
      <c r="H125" s="58" t="str">
        <f t="shared" si="9"/>
        <v/>
      </c>
      <c r="I125" s="58" t="str">
        <f t="shared" si="10"/>
        <v/>
      </c>
      <c r="J125" s="47" t="str">
        <f t="shared" si="11"/>
        <v/>
      </c>
      <c r="K125" s="47" t="str">
        <f t="shared" si="12"/>
        <v/>
      </c>
      <c r="L125" s="47" t="str">
        <f t="shared" si="7"/>
        <v/>
      </c>
      <c r="M125" s="47" t="str">
        <f t="shared" si="13"/>
        <v/>
      </c>
    </row>
    <row r="126" spans="3:13" ht="18" customHeight="1">
      <c r="C126" s="133"/>
      <c r="D126" s="131"/>
      <c r="E126" s="118"/>
      <c r="F126" s="122"/>
      <c r="G126" s="47" t="str">
        <f t="shared" si="8"/>
        <v/>
      </c>
      <c r="H126" s="58" t="str">
        <f t="shared" si="9"/>
        <v/>
      </c>
      <c r="I126" s="58" t="str">
        <f t="shared" si="10"/>
        <v/>
      </c>
      <c r="J126" s="47" t="str">
        <f t="shared" si="11"/>
        <v/>
      </c>
      <c r="K126" s="47" t="str">
        <f t="shared" si="12"/>
        <v/>
      </c>
      <c r="L126" s="47" t="str">
        <f t="shared" si="7"/>
        <v/>
      </c>
      <c r="M126" s="47" t="str">
        <f t="shared" si="13"/>
        <v/>
      </c>
    </row>
    <row r="127" spans="3:13" ht="18" customHeight="1">
      <c r="C127" s="133"/>
      <c r="D127" s="131"/>
      <c r="E127" s="118"/>
      <c r="F127" s="122"/>
      <c r="G127" s="47" t="str">
        <f t="shared" si="8"/>
        <v/>
      </c>
      <c r="H127" s="58" t="str">
        <f t="shared" si="9"/>
        <v/>
      </c>
      <c r="I127" s="58" t="str">
        <f t="shared" si="10"/>
        <v/>
      </c>
      <c r="J127" s="47" t="str">
        <f t="shared" si="11"/>
        <v/>
      </c>
      <c r="K127" s="47" t="str">
        <f t="shared" si="12"/>
        <v/>
      </c>
      <c r="L127" s="47" t="str">
        <f t="shared" si="7"/>
        <v/>
      </c>
      <c r="M127" s="47" t="str">
        <f t="shared" si="13"/>
        <v/>
      </c>
    </row>
    <row r="128" spans="3:13" ht="18" customHeight="1">
      <c r="C128" s="133"/>
      <c r="D128" s="131"/>
      <c r="E128" s="118"/>
      <c r="F128" s="122"/>
      <c r="G128" s="47" t="str">
        <f t="shared" si="8"/>
        <v/>
      </c>
      <c r="H128" s="58" t="str">
        <f t="shared" si="9"/>
        <v/>
      </c>
      <c r="I128" s="58" t="str">
        <f t="shared" si="10"/>
        <v/>
      </c>
      <c r="J128" s="47" t="str">
        <f t="shared" si="11"/>
        <v/>
      </c>
      <c r="K128" s="47" t="str">
        <f t="shared" si="12"/>
        <v/>
      </c>
      <c r="L128" s="47" t="str">
        <f t="shared" si="7"/>
        <v/>
      </c>
      <c r="M128" s="47" t="str">
        <f t="shared" si="13"/>
        <v/>
      </c>
    </row>
    <row r="129" spans="3:13" ht="18" customHeight="1">
      <c r="C129" s="133"/>
      <c r="D129" s="131"/>
      <c r="E129" s="118"/>
      <c r="F129" s="122"/>
      <c r="G129" s="47" t="str">
        <f t="shared" si="8"/>
        <v/>
      </c>
      <c r="H129" s="58" t="str">
        <f t="shared" si="9"/>
        <v/>
      </c>
      <c r="I129" s="58" t="str">
        <f t="shared" si="10"/>
        <v/>
      </c>
      <c r="J129" s="47" t="str">
        <f t="shared" si="11"/>
        <v/>
      </c>
      <c r="K129" s="47" t="str">
        <f t="shared" si="12"/>
        <v/>
      </c>
      <c r="L129" s="47" t="str">
        <f t="shared" si="7"/>
        <v/>
      </c>
      <c r="M129" s="47" t="str">
        <f t="shared" si="13"/>
        <v/>
      </c>
    </row>
    <row r="130" spans="3:13" ht="18" customHeight="1">
      <c r="C130" s="133"/>
      <c r="D130" s="131"/>
      <c r="E130" s="118"/>
      <c r="F130" s="122"/>
      <c r="G130" s="47" t="str">
        <f t="shared" si="8"/>
        <v/>
      </c>
      <c r="H130" s="58" t="str">
        <f t="shared" si="9"/>
        <v/>
      </c>
      <c r="I130" s="58" t="str">
        <f t="shared" si="10"/>
        <v/>
      </c>
      <c r="J130" s="47" t="str">
        <f t="shared" si="11"/>
        <v/>
      </c>
      <c r="K130" s="47" t="str">
        <f t="shared" si="12"/>
        <v/>
      </c>
      <c r="L130" s="47" t="str">
        <f t="shared" si="7"/>
        <v/>
      </c>
      <c r="M130" s="47" t="str">
        <f t="shared" si="13"/>
        <v/>
      </c>
    </row>
    <row r="131" spans="3:13" ht="18" customHeight="1">
      <c r="C131" s="133"/>
      <c r="D131" s="131"/>
      <c r="E131" s="118"/>
      <c r="F131" s="122"/>
      <c r="G131" s="47" t="str">
        <f t="shared" si="8"/>
        <v/>
      </c>
      <c r="H131" s="58" t="str">
        <f t="shared" si="9"/>
        <v/>
      </c>
      <c r="I131" s="58" t="str">
        <f t="shared" si="10"/>
        <v/>
      </c>
      <c r="J131" s="47" t="str">
        <f t="shared" si="11"/>
        <v/>
      </c>
      <c r="K131" s="47" t="str">
        <f t="shared" si="12"/>
        <v/>
      </c>
      <c r="L131" s="47" t="str">
        <f t="shared" si="7"/>
        <v/>
      </c>
      <c r="M131" s="47" t="str">
        <f t="shared" si="13"/>
        <v/>
      </c>
    </row>
    <row r="132" spans="3:13" ht="18" customHeight="1">
      <c r="C132" s="133"/>
      <c r="D132" s="131"/>
      <c r="E132" s="118"/>
      <c r="F132" s="122"/>
      <c r="G132" s="47" t="str">
        <f t="shared" si="8"/>
        <v/>
      </c>
      <c r="H132" s="58" t="str">
        <f t="shared" si="9"/>
        <v/>
      </c>
      <c r="I132" s="58" t="str">
        <f t="shared" si="10"/>
        <v/>
      </c>
      <c r="J132" s="47" t="str">
        <f t="shared" si="11"/>
        <v/>
      </c>
      <c r="K132" s="47" t="str">
        <f t="shared" si="12"/>
        <v/>
      </c>
      <c r="L132" s="47" t="str">
        <f t="shared" si="7"/>
        <v/>
      </c>
      <c r="M132" s="47" t="str">
        <f t="shared" si="13"/>
        <v/>
      </c>
    </row>
    <row r="133" spans="3:13" ht="18" customHeight="1">
      <c r="C133" s="133"/>
      <c r="D133" s="131"/>
      <c r="E133" s="118"/>
      <c r="F133" s="122"/>
      <c r="G133" s="47" t="str">
        <f t="shared" si="8"/>
        <v/>
      </c>
      <c r="H133" s="58" t="str">
        <f t="shared" si="9"/>
        <v/>
      </c>
      <c r="I133" s="58" t="str">
        <f t="shared" si="10"/>
        <v/>
      </c>
      <c r="J133" s="47" t="str">
        <f t="shared" si="11"/>
        <v/>
      </c>
      <c r="K133" s="47" t="str">
        <f t="shared" si="12"/>
        <v/>
      </c>
      <c r="L133" s="47" t="str">
        <f t="shared" si="7"/>
        <v/>
      </c>
      <c r="M133" s="47" t="str">
        <f t="shared" si="13"/>
        <v/>
      </c>
    </row>
    <row r="134" spans="3:13" ht="18" customHeight="1">
      <c r="C134" s="133"/>
      <c r="D134" s="131"/>
      <c r="E134" s="118"/>
      <c r="F134" s="122"/>
      <c r="G134" s="47" t="str">
        <f t="shared" si="8"/>
        <v/>
      </c>
      <c r="H134" s="58" t="str">
        <f t="shared" si="9"/>
        <v/>
      </c>
      <c r="I134" s="58" t="str">
        <f t="shared" si="10"/>
        <v/>
      </c>
      <c r="J134" s="47" t="str">
        <f t="shared" si="11"/>
        <v/>
      </c>
      <c r="K134" s="47" t="str">
        <f t="shared" si="12"/>
        <v/>
      </c>
      <c r="L134" s="47" t="str">
        <f t="shared" si="7"/>
        <v/>
      </c>
      <c r="M134" s="47" t="str">
        <f t="shared" si="13"/>
        <v/>
      </c>
    </row>
    <row r="135" spans="3:13" ht="18" customHeight="1">
      <c r="C135" s="133"/>
      <c r="D135" s="131"/>
      <c r="E135" s="118"/>
      <c r="F135" s="122"/>
      <c r="G135" s="47" t="str">
        <f t="shared" si="8"/>
        <v/>
      </c>
      <c r="H135" s="58" t="str">
        <f t="shared" si="9"/>
        <v/>
      </c>
      <c r="I135" s="58" t="str">
        <f t="shared" si="10"/>
        <v/>
      </c>
      <c r="J135" s="47" t="str">
        <f t="shared" si="11"/>
        <v/>
      </c>
      <c r="K135" s="47" t="str">
        <f t="shared" si="12"/>
        <v/>
      </c>
      <c r="L135" s="47" t="str">
        <f t="shared" si="7"/>
        <v/>
      </c>
      <c r="M135" s="47" t="str">
        <f t="shared" si="13"/>
        <v/>
      </c>
    </row>
    <row r="136" spans="3:13" ht="18" customHeight="1">
      <c r="C136" s="133"/>
      <c r="D136" s="131"/>
      <c r="E136" s="118"/>
      <c r="F136" s="122"/>
      <c r="G136" s="47" t="str">
        <f t="shared" si="8"/>
        <v/>
      </c>
      <c r="H136" s="58" t="str">
        <f t="shared" si="9"/>
        <v/>
      </c>
      <c r="I136" s="58" t="str">
        <f t="shared" si="10"/>
        <v/>
      </c>
      <c r="J136" s="47" t="str">
        <f t="shared" si="11"/>
        <v/>
      </c>
      <c r="K136" s="47" t="str">
        <f t="shared" si="12"/>
        <v/>
      </c>
      <c r="L136" s="47" t="str">
        <f t="shared" si="7"/>
        <v/>
      </c>
      <c r="M136" s="47" t="str">
        <f t="shared" si="13"/>
        <v/>
      </c>
    </row>
    <row r="137" spans="3:13" ht="18" customHeight="1">
      <c r="C137" s="133"/>
      <c r="D137" s="131"/>
      <c r="E137" s="118"/>
      <c r="F137" s="122"/>
      <c r="G137" s="47" t="str">
        <f t="shared" si="8"/>
        <v/>
      </c>
      <c r="H137" s="58" t="str">
        <f t="shared" si="9"/>
        <v/>
      </c>
      <c r="I137" s="58" t="str">
        <f t="shared" si="10"/>
        <v/>
      </c>
      <c r="J137" s="47" t="str">
        <f t="shared" si="11"/>
        <v/>
      </c>
      <c r="K137" s="47" t="str">
        <f t="shared" si="12"/>
        <v/>
      </c>
      <c r="L137" s="47" t="str">
        <f t="shared" si="7"/>
        <v/>
      </c>
      <c r="M137" s="47" t="str">
        <f t="shared" si="13"/>
        <v/>
      </c>
    </row>
    <row r="138" spans="3:13" ht="18" customHeight="1">
      <c r="C138" s="133"/>
      <c r="D138" s="131"/>
      <c r="E138" s="118"/>
      <c r="F138" s="122"/>
      <c r="G138" s="47" t="str">
        <f t="shared" si="8"/>
        <v/>
      </c>
      <c r="H138" s="58" t="str">
        <f t="shared" si="9"/>
        <v/>
      </c>
      <c r="I138" s="58" t="str">
        <f t="shared" si="10"/>
        <v/>
      </c>
      <c r="J138" s="47" t="str">
        <f t="shared" si="11"/>
        <v/>
      </c>
      <c r="K138" s="47" t="str">
        <f t="shared" si="12"/>
        <v/>
      </c>
      <c r="L138" s="47" t="str">
        <f t="shared" si="7"/>
        <v/>
      </c>
      <c r="M138" s="47" t="str">
        <f t="shared" si="13"/>
        <v/>
      </c>
    </row>
    <row r="139" spans="3:13" ht="18" customHeight="1">
      <c r="C139" s="133"/>
      <c r="D139" s="131"/>
      <c r="E139" s="118"/>
      <c r="F139" s="122"/>
      <c r="G139" s="47" t="str">
        <f t="shared" si="8"/>
        <v/>
      </c>
      <c r="H139" s="58" t="str">
        <f t="shared" si="9"/>
        <v/>
      </c>
      <c r="I139" s="58" t="str">
        <f t="shared" si="10"/>
        <v/>
      </c>
      <c r="J139" s="47" t="str">
        <f t="shared" si="11"/>
        <v/>
      </c>
      <c r="K139" s="47" t="str">
        <f t="shared" si="12"/>
        <v/>
      </c>
      <c r="L139" s="47" t="str">
        <f t="shared" si="7"/>
        <v/>
      </c>
      <c r="M139" s="47" t="str">
        <f t="shared" si="13"/>
        <v/>
      </c>
    </row>
    <row r="140" spans="3:13" ht="18" customHeight="1">
      <c r="C140" s="133"/>
      <c r="D140" s="131"/>
      <c r="E140" s="118"/>
      <c r="F140" s="122"/>
      <c r="G140" s="47" t="str">
        <f t="shared" si="8"/>
        <v/>
      </c>
      <c r="H140" s="58" t="str">
        <f t="shared" si="9"/>
        <v/>
      </c>
      <c r="I140" s="58" t="str">
        <f t="shared" si="10"/>
        <v/>
      </c>
      <c r="J140" s="47" t="str">
        <f t="shared" si="11"/>
        <v/>
      </c>
      <c r="K140" s="47" t="str">
        <f t="shared" si="12"/>
        <v/>
      </c>
      <c r="L140" s="47" t="str">
        <f t="shared" si="7"/>
        <v/>
      </c>
      <c r="M140" s="47" t="str">
        <f t="shared" si="13"/>
        <v/>
      </c>
    </row>
    <row r="141" spans="3:13" ht="18" customHeight="1">
      <c r="C141" s="133"/>
      <c r="D141" s="131"/>
      <c r="E141" s="118"/>
      <c r="F141" s="122"/>
      <c r="G141" s="47" t="str">
        <f t="shared" si="8"/>
        <v/>
      </c>
      <c r="H141" s="58" t="str">
        <f t="shared" si="9"/>
        <v/>
      </c>
      <c r="I141" s="58" t="str">
        <f t="shared" si="10"/>
        <v/>
      </c>
      <c r="J141" s="47" t="str">
        <f t="shared" si="11"/>
        <v/>
      </c>
      <c r="K141" s="47" t="str">
        <f t="shared" si="12"/>
        <v/>
      </c>
      <c r="L141" s="47" t="str">
        <f t="shared" si="7"/>
        <v/>
      </c>
      <c r="M141" s="47" t="str">
        <f t="shared" si="13"/>
        <v/>
      </c>
    </row>
    <row r="142" spans="3:13" ht="18" customHeight="1">
      <c r="C142" s="133"/>
      <c r="D142" s="131"/>
      <c r="E142" s="118"/>
      <c r="F142" s="122"/>
      <c r="G142" s="47" t="str">
        <f t="shared" si="8"/>
        <v/>
      </c>
      <c r="H142" s="58" t="str">
        <f t="shared" si="9"/>
        <v/>
      </c>
      <c r="I142" s="58" t="str">
        <f t="shared" si="10"/>
        <v/>
      </c>
      <c r="J142" s="47" t="str">
        <f t="shared" si="11"/>
        <v/>
      </c>
      <c r="K142" s="47" t="str">
        <f t="shared" si="12"/>
        <v/>
      </c>
      <c r="L142" s="47" t="str">
        <f t="shared" si="7"/>
        <v/>
      </c>
      <c r="M142" s="47" t="str">
        <f t="shared" si="13"/>
        <v/>
      </c>
    </row>
    <row r="143" spans="3:13" ht="18" customHeight="1">
      <c r="C143" s="133"/>
      <c r="D143" s="131"/>
      <c r="E143" s="118"/>
      <c r="F143" s="122"/>
      <c r="G143" s="47" t="str">
        <f t="shared" si="8"/>
        <v/>
      </c>
      <c r="H143" s="58" t="str">
        <f t="shared" si="9"/>
        <v/>
      </c>
      <c r="I143" s="58" t="str">
        <f t="shared" si="10"/>
        <v/>
      </c>
      <c r="J143" s="47" t="str">
        <f t="shared" si="11"/>
        <v/>
      </c>
      <c r="K143" s="47" t="str">
        <f t="shared" si="12"/>
        <v/>
      </c>
      <c r="L143" s="47" t="str">
        <f t="shared" si="7"/>
        <v/>
      </c>
      <c r="M143" s="47" t="str">
        <f t="shared" si="13"/>
        <v/>
      </c>
    </row>
    <row r="144" spans="3:13" ht="18" customHeight="1">
      <c r="C144" s="133"/>
      <c r="D144" s="131"/>
      <c r="E144" s="118"/>
      <c r="F144" s="122"/>
      <c r="G144" s="47" t="str">
        <f t="shared" si="8"/>
        <v/>
      </c>
      <c r="H144" s="58" t="str">
        <f t="shared" si="9"/>
        <v/>
      </c>
      <c r="I144" s="58" t="str">
        <f t="shared" si="10"/>
        <v/>
      </c>
      <c r="J144" s="47" t="str">
        <f t="shared" si="11"/>
        <v/>
      </c>
      <c r="K144" s="47" t="str">
        <f t="shared" si="12"/>
        <v/>
      </c>
      <c r="L144" s="47" t="str">
        <f t="shared" si="7"/>
        <v/>
      </c>
      <c r="M144" s="47" t="str">
        <f t="shared" si="13"/>
        <v/>
      </c>
    </row>
    <row r="145" spans="3:13" ht="18" customHeight="1">
      <c r="C145" s="133"/>
      <c r="D145" s="131"/>
      <c r="E145" s="118"/>
      <c r="F145" s="122"/>
      <c r="G145" s="47" t="str">
        <f t="shared" si="8"/>
        <v/>
      </c>
      <c r="H145" s="58" t="str">
        <f t="shared" si="9"/>
        <v/>
      </c>
      <c r="I145" s="58" t="str">
        <f t="shared" si="10"/>
        <v/>
      </c>
      <c r="J145" s="47" t="str">
        <f t="shared" si="11"/>
        <v/>
      </c>
      <c r="K145" s="47" t="str">
        <f t="shared" si="12"/>
        <v/>
      </c>
      <c r="L145" s="47" t="str">
        <f t="shared" si="7"/>
        <v/>
      </c>
      <c r="M145" s="47" t="str">
        <f t="shared" si="13"/>
        <v/>
      </c>
    </row>
    <row r="146" spans="3:13" ht="18" customHeight="1">
      <c r="C146" s="133"/>
      <c r="D146" s="131"/>
      <c r="E146" s="118"/>
      <c r="F146" s="122"/>
      <c r="G146" s="47" t="str">
        <f t="shared" si="8"/>
        <v/>
      </c>
      <c r="H146" s="58" t="str">
        <f t="shared" si="9"/>
        <v/>
      </c>
      <c r="I146" s="58" t="str">
        <f t="shared" si="10"/>
        <v/>
      </c>
      <c r="J146" s="47" t="str">
        <f t="shared" si="11"/>
        <v/>
      </c>
      <c r="K146" s="47" t="str">
        <f t="shared" si="12"/>
        <v/>
      </c>
      <c r="L146" s="47" t="str">
        <f t="shared" si="7"/>
        <v/>
      </c>
      <c r="M146" s="47" t="str">
        <f t="shared" si="13"/>
        <v/>
      </c>
    </row>
    <row r="147" spans="3:13" ht="18" customHeight="1">
      <c r="C147" s="133"/>
      <c r="D147" s="131"/>
      <c r="E147" s="118"/>
      <c r="F147" s="122"/>
      <c r="G147" s="47" t="str">
        <f t="shared" si="8"/>
        <v/>
      </c>
      <c r="H147" s="58" t="str">
        <f t="shared" si="9"/>
        <v/>
      </c>
      <c r="I147" s="58" t="str">
        <f t="shared" si="10"/>
        <v/>
      </c>
      <c r="J147" s="47" t="str">
        <f t="shared" si="11"/>
        <v/>
      </c>
      <c r="K147" s="47" t="str">
        <f t="shared" si="12"/>
        <v/>
      </c>
      <c r="L147" s="47" t="str">
        <f t="shared" si="7"/>
        <v/>
      </c>
      <c r="M147" s="47" t="str">
        <f t="shared" si="13"/>
        <v/>
      </c>
    </row>
    <row r="148" spans="3:13" ht="18" customHeight="1">
      <c r="C148" s="133"/>
      <c r="D148" s="131"/>
      <c r="E148" s="118"/>
      <c r="F148" s="122"/>
      <c r="G148" s="47" t="str">
        <f t="shared" si="8"/>
        <v/>
      </c>
      <c r="H148" s="58" t="str">
        <f t="shared" si="9"/>
        <v/>
      </c>
      <c r="I148" s="58" t="str">
        <f t="shared" si="10"/>
        <v/>
      </c>
      <c r="J148" s="47" t="str">
        <f t="shared" si="11"/>
        <v/>
      </c>
      <c r="K148" s="47" t="str">
        <f t="shared" si="12"/>
        <v/>
      </c>
      <c r="L148" s="47" t="str">
        <f t="shared" si="7"/>
        <v/>
      </c>
      <c r="M148" s="47" t="str">
        <f t="shared" si="13"/>
        <v/>
      </c>
    </row>
    <row r="149" spans="3:13" ht="18" customHeight="1">
      <c r="C149" s="133"/>
      <c r="D149" s="131"/>
      <c r="E149" s="118"/>
      <c r="F149" s="122"/>
      <c r="G149" s="47" t="str">
        <f t="shared" si="8"/>
        <v/>
      </c>
      <c r="H149" s="58" t="str">
        <f t="shared" si="9"/>
        <v/>
      </c>
      <c r="I149" s="58" t="str">
        <f t="shared" si="10"/>
        <v/>
      </c>
      <c r="J149" s="47" t="str">
        <f t="shared" si="11"/>
        <v/>
      </c>
      <c r="K149" s="47" t="str">
        <f t="shared" si="12"/>
        <v/>
      </c>
      <c r="L149" s="47" t="str">
        <f t="shared" si="7"/>
        <v/>
      </c>
      <c r="M149" s="47" t="str">
        <f t="shared" si="13"/>
        <v/>
      </c>
    </row>
    <row r="150" spans="3:13" ht="18" customHeight="1">
      <c r="C150" s="133"/>
      <c r="D150" s="131"/>
      <c r="E150" s="118"/>
      <c r="F150" s="122"/>
      <c r="G150" s="47" t="str">
        <f t="shared" si="8"/>
        <v/>
      </c>
      <c r="H150" s="58" t="str">
        <f t="shared" si="9"/>
        <v/>
      </c>
      <c r="I150" s="58" t="str">
        <f t="shared" si="10"/>
        <v/>
      </c>
      <c r="J150" s="47" t="str">
        <f t="shared" si="11"/>
        <v/>
      </c>
      <c r="K150" s="47" t="str">
        <f t="shared" si="12"/>
        <v/>
      </c>
      <c r="L150" s="47" t="str">
        <f t="shared" si="7"/>
        <v/>
      </c>
      <c r="M150" s="47" t="str">
        <f t="shared" si="13"/>
        <v/>
      </c>
    </row>
    <row r="151" spans="3:13" ht="18" customHeight="1">
      <c r="C151" s="133"/>
      <c r="D151" s="131"/>
      <c r="E151" s="118"/>
      <c r="F151" s="122"/>
      <c r="G151" s="47" t="str">
        <f t="shared" si="8"/>
        <v/>
      </c>
      <c r="H151" s="58" t="str">
        <f t="shared" si="9"/>
        <v/>
      </c>
      <c r="I151" s="58" t="str">
        <f t="shared" si="10"/>
        <v/>
      </c>
      <c r="J151" s="47" t="str">
        <f t="shared" si="11"/>
        <v/>
      </c>
      <c r="K151" s="47" t="str">
        <f t="shared" si="12"/>
        <v/>
      </c>
      <c r="L151" s="47" t="str">
        <f t="shared" ref="L151:L214" si="14">IF(OR(C151="",D151=""),"",TAISEKI_A*K151+TAISEKI_B)</f>
        <v/>
      </c>
      <c r="M151" s="47" t="str">
        <f t="shared" si="13"/>
        <v/>
      </c>
    </row>
    <row r="152" spans="3:13" ht="18" customHeight="1">
      <c r="C152" s="133"/>
      <c r="D152" s="131"/>
      <c r="E152" s="118"/>
      <c r="F152" s="122"/>
      <c r="G152" s="47" t="str">
        <f t="shared" ref="G152:G215" si="15">IF(OR(C152="",D152=""),"",D152/2*H152/2*I152/2*4/3*PI())</f>
        <v/>
      </c>
      <c r="H152" s="58" t="str">
        <f t="shared" ref="H152:H215" si="16">IF(OR(C152="",D152=""),"",IF(E152="",D152,E152))</f>
        <v/>
      </c>
      <c r="I152" s="58" t="str">
        <f t="shared" ref="I152:I215" si="17">IF(OR(C152="",D152=""),"",IF(F152="",H152,F152))</f>
        <v/>
      </c>
      <c r="J152" s="47" t="str">
        <f t="shared" ref="J152:J215" si="18">IF(OR(C152="",D152=""),"",LOG(G152))</f>
        <v/>
      </c>
      <c r="K152" s="47" t="str">
        <f t="shared" ref="K152:K215" si="19">IF(OR(C152="",D152=""),"",C152-MIN(C$23:C$223))</f>
        <v/>
      </c>
      <c r="L152" s="47" t="str">
        <f t="shared" si="14"/>
        <v/>
      </c>
      <c r="M152" s="47" t="str">
        <f t="shared" ref="M152:M215" si="20">IF(OR(C152="",D152=""),"",10^L152)</f>
        <v/>
      </c>
    </row>
    <row r="153" spans="3:13" ht="18" customHeight="1">
      <c r="C153" s="133"/>
      <c r="D153" s="131"/>
      <c r="E153" s="118"/>
      <c r="F153" s="122"/>
      <c r="G153" s="47" t="str">
        <f t="shared" si="15"/>
        <v/>
      </c>
      <c r="H153" s="58" t="str">
        <f t="shared" si="16"/>
        <v/>
      </c>
      <c r="I153" s="58" t="str">
        <f t="shared" si="17"/>
        <v/>
      </c>
      <c r="J153" s="47" t="str">
        <f t="shared" si="18"/>
        <v/>
      </c>
      <c r="K153" s="47" t="str">
        <f t="shared" si="19"/>
        <v/>
      </c>
      <c r="L153" s="47" t="str">
        <f t="shared" si="14"/>
        <v/>
      </c>
      <c r="M153" s="47" t="str">
        <f t="shared" si="20"/>
        <v/>
      </c>
    </row>
    <row r="154" spans="3:13" ht="18" customHeight="1">
      <c r="C154" s="133"/>
      <c r="D154" s="131"/>
      <c r="E154" s="118"/>
      <c r="F154" s="122"/>
      <c r="G154" s="47" t="str">
        <f t="shared" si="15"/>
        <v/>
      </c>
      <c r="H154" s="58" t="str">
        <f t="shared" si="16"/>
        <v/>
      </c>
      <c r="I154" s="58" t="str">
        <f t="shared" si="17"/>
        <v/>
      </c>
      <c r="J154" s="47" t="str">
        <f t="shared" si="18"/>
        <v/>
      </c>
      <c r="K154" s="47" t="str">
        <f t="shared" si="19"/>
        <v/>
      </c>
      <c r="L154" s="47" t="str">
        <f t="shared" si="14"/>
        <v/>
      </c>
      <c r="M154" s="47" t="str">
        <f t="shared" si="20"/>
        <v/>
      </c>
    </row>
    <row r="155" spans="3:13" ht="18" customHeight="1">
      <c r="C155" s="133"/>
      <c r="D155" s="131"/>
      <c r="E155" s="118"/>
      <c r="F155" s="122"/>
      <c r="G155" s="47" t="str">
        <f t="shared" si="15"/>
        <v/>
      </c>
      <c r="H155" s="58" t="str">
        <f t="shared" si="16"/>
        <v/>
      </c>
      <c r="I155" s="58" t="str">
        <f t="shared" si="17"/>
        <v/>
      </c>
      <c r="J155" s="47" t="str">
        <f t="shared" si="18"/>
        <v/>
      </c>
      <c r="K155" s="47" t="str">
        <f t="shared" si="19"/>
        <v/>
      </c>
      <c r="L155" s="47" t="str">
        <f t="shared" si="14"/>
        <v/>
      </c>
      <c r="M155" s="47" t="str">
        <f t="shared" si="20"/>
        <v/>
      </c>
    </row>
    <row r="156" spans="3:13" ht="18" customHeight="1">
      <c r="C156" s="133"/>
      <c r="D156" s="131"/>
      <c r="E156" s="118"/>
      <c r="F156" s="122"/>
      <c r="G156" s="47" t="str">
        <f t="shared" si="15"/>
        <v/>
      </c>
      <c r="H156" s="58" t="str">
        <f t="shared" si="16"/>
        <v/>
      </c>
      <c r="I156" s="58" t="str">
        <f t="shared" si="17"/>
        <v/>
      </c>
      <c r="J156" s="47" t="str">
        <f t="shared" si="18"/>
        <v/>
      </c>
      <c r="K156" s="47" t="str">
        <f t="shared" si="19"/>
        <v/>
      </c>
      <c r="L156" s="47" t="str">
        <f t="shared" si="14"/>
        <v/>
      </c>
      <c r="M156" s="47" t="str">
        <f t="shared" si="20"/>
        <v/>
      </c>
    </row>
    <row r="157" spans="3:13" ht="18" customHeight="1">
      <c r="C157" s="133"/>
      <c r="D157" s="131"/>
      <c r="E157" s="118"/>
      <c r="F157" s="122"/>
      <c r="G157" s="47" t="str">
        <f t="shared" si="15"/>
        <v/>
      </c>
      <c r="H157" s="58" t="str">
        <f t="shared" si="16"/>
        <v/>
      </c>
      <c r="I157" s="58" t="str">
        <f t="shared" si="17"/>
        <v/>
      </c>
      <c r="J157" s="47" t="str">
        <f t="shared" si="18"/>
        <v/>
      </c>
      <c r="K157" s="47" t="str">
        <f t="shared" si="19"/>
        <v/>
      </c>
      <c r="L157" s="47" t="str">
        <f t="shared" si="14"/>
        <v/>
      </c>
      <c r="M157" s="47" t="str">
        <f t="shared" si="20"/>
        <v/>
      </c>
    </row>
    <row r="158" spans="3:13" ht="18" customHeight="1">
      <c r="C158" s="133"/>
      <c r="D158" s="131"/>
      <c r="E158" s="118"/>
      <c r="F158" s="122"/>
      <c r="G158" s="47" t="str">
        <f t="shared" si="15"/>
        <v/>
      </c>
      <c r="H158" s="58" t="str">
        <f t="shared" si="16"/>
        <v/>
      </c>
      <c r="I158" s="58" t="str">
        <f t="shared" si="17"/>
        <v/>
      </c>
      <c r="J158" s="47" t="str">
        <f t="shared" si="18"/>
        <v/>
      </c>
      <c r="K158" s="47" t="str">
        <f t="shared" si="19"/>
        <v/>
      </c>
      <c r="L158" s="47" t="str">
        <f t="shared" si="14"/>
        <v/>
      </c>
      <c r="M158" s="47" t="str">
        <f t="shared" si="20"/>
        <v/>
      </c>
    </row>
    <row r="159" spans="3:13" ht="18" customHeight="1">
      <c r="C159" s="133"/>
      <c r="D159" s="131"/>
      <c r="E159" s="118"/>
      <c r="F159" s="122"/>
      <c r="G159" s="47" t="str">
        <f t="shared" si="15"/>
        <v/>
      </c>
      <c r="H159" s="58" t="str">
        <f t="shared" si="16"/>
        <v/>
      </c>
      <c r="I159" s="58" t="str">
        <f t="shared" si="17"/>
        <v/>
      </c>
      <c r="J159" s="47" t="str">
        <f t="shared" si="18"/>
        <v/>
      </c>
      <c r="K159" s="47" t="str">
        <f t="shared" si="19"/>
        <v/>
      </c>
      <c r="L159" s="47" t="str">
        <f t="shared" si="14"/>
        <v/>
      </c>
      <c r="M159" s="47" t="str">
        <f t="shared" si="20"/>
        <v/>
      </c>
    </row>
    <row r="160" spans="3:13" ht="18" customHeight="1">
      <c r="C160" s="133"/>
      <c r="D160" s="131"/>
      <c r="E160" s="118"/>
      <c r="F160" s="122"/>
      <c r="G160" s="47" t="str">
        <f t="shared" si="15"/>
        <v/>
      </c>
      <c r="H160" s="58" t="str">
        <f t="shared" si="16"/>
        <v/>
      </c>
      <c r="I160" s="58" t="str">
        <f t="shared" si="17"/>
        <v/>
      </c>
      <c r="J160" s="47" t="str">
        <f t="shared" si="18"/>
        <v/>
      </c>
      <c r="K160" s="47" t="str">
        <f t="shared" si="19"/>
        <v/>
      </c>
      <c r="L160" s="47" t="str">
        <f t="shared" si="14"/>
        <v/>
      </c>
      <c r="M160" s="47" t="str">
        <f t="shared" si="20"/>
        <v/>
      </c>
    </row>
    <row r="161" spans="3:13" ht="18" customHeight="1">
      <c r="C161" s="133"/>
      <c r="D161" s="131"/>
      <c r="E161" s="118"/>
      <c r="F161" s="122"/>
      <c r="G161" s="47" t="str">
        <f t="shared" si="15"/>
        <v/>
      </c>
      <c r="H161" s="58" t="str">
        <f t="shared" si="16"/>
        <v/>
      </c>
      <c r="I161" s="58" t="str">
        <f t="shared" si="17"/>
        <v/>
      </c>
      <c r="J161" s="47" t="str">
        <f t="shared" si="18"/>
        <v/>
      </c>
      <c r="K161" s="47" t="str">
        <f t="shared" si="19"/>
        <v/>
      </c>
      <c r="L161" s="47" t="str">
        <f t="shared" si="14"/>
        <v/>
      </c>
      <c r="M161" s="47" t="str">
        <f t="shared" si="20"/>
        <v/>
      </c>
    </row>
    <row r="162" spans="3:13" ht="18" customHeight="1">
      <c r="C162" s="133"/>
      <c r="D162" s="131"/>
      <c r="E162" s="118"/>
      <c r="F162" s="122"/>
      <c r="G162" s="47" t="str">
        <f t="shared" si="15"/>
        <v/>
      </c>
      <c r="H162" s="58" t="str">
        <f t="shared" si="16"/>
        <v/>
      </c>
      <c r="I162" s="58" t="str">
        <f t="shared" si="17"/>
        <v/>
      </c>
      <c r="J162" s="47" t="str">
        <f t="shared" si="18"/>
        <v/>
      </c>
      <c r="K162" s="47" t="str">
        <f t="shared" si="19"/>
        <v/>
      </c>
      <c r="L162" s="47" t="str">
        <f t="shared" si="14"/>
        <v/>
      </c>
      <c r="M162" s="47" t="str">
        <f t="shared" si="20"/>
        <v/>
      </c>
    </row>
    <row r="163" spans="3:13" ht="18" customHeight="1">
      <c r="C163" s="133"/>
      <c r="D163" s="131"/>
      <c r="E163" s="118"/>
      <c r="F163" s="122"/>
      <c r="G163" s="47" t="str">
        <f t="shared" si="15"/>
        <v/>
      </c>
      <c r="H163" s="58" t="str">
        <f t="shared" si="16"/>
        <v/>
      </c>
      <c r="I163" s="58" t="str">
        <f t="shared" si="17"/>
        <v/>
      </c>
      <c r="J163" s="47" t="str">
        <f t="shared" si="18"/>
        <v/>
      </c>
      <c r="K163" s="47" t="str">
        <f t="shared" si="19"/>
        <v/>
      </c>
      <c r="L163" s="47" t="str">
        <f t="shared" si="14"/>
        <v/>
      </c>
      <c r="M163" s="47" t="str">
        <f t="shared" si="20"/>
        <v/>
      </c>
    </row>
    <row r="164" spans="3:13" ht="18" customHeight="1">
      <c r="C164" s="133"/>
      <c r="D164" s="131"/>
      <c r="E164" s="118"/>
      <c r="F164" s="122"/>
      <c r="G164" s="47" t="str">
        <f t="shared" si="15"/>
        <v/>
      </c>
      <c r="H164" s="58" t="str">
        <f t="shared" si="16"/>
        <v/>
      </c>
      <c r="I164" s="58" t="str">
        <f t="shared" si="17"/>
        <v/>
      </c>
      <c r="J164" s="47" t="str">
        <f t="shared" si="18"/>
        <v/>
      </c>
      <c r="K164" s="47" t="str">
        <f t="shared" si="19"/>
        <v/>
      </c>
      <c r="L164" s="47" t="str">
        <f t="shared" si="14"/>
        <v/>
      </c>
      <c r="M164" s="47" t="str">
        <f t="shared" si="20"/>
        <v/>
      </c>
    </row>
    <row r="165" spans="3:13" ht="18" customHeight="1">
      <c r="C165" s="133"/>
      <c r="D165" s="131"/>
      <c r="E165" s="118"/>
      <c r="F165" s="122"/>
      <c r="G165" s="47" t="str">
        <f t="shared" si="15"/>
        <v/>
      </c>
      <c r="H165" s="58" t="str">
        <f t="shared" si="16"/>
        <v/>
      </c>
      <c r="I165" s="58" t="str">
        <f t="shared" si="17"/>
        <v/>
      </c>
      <c r="J165" s="47" t="str">
        <f t="shared" si="18"/>
        <v/>
      </c>
      <c r="K165" s="47" t="str">
        <f t="shared" si="19"/>
        <v/>
      </c>
      <c r="L165" s="47" t="str">
        <f t="shared" si="14"/>
        <v/>
      </c>
      <c r="M165" s="47" t="str">
        <f t="shared" si="20"/>
        <v/>
      </c>
    </row>
    <row r="166" spans="3:13" ht="18" customHeight="1">
      <c r="C166" s="133"/>
      <c r="D166" s="131"/>
      <c r="E166" s="118"/>
      <c r="F166" s="122"/>
      <c r="G166" s="47" t="str">
        <f t="shared" si="15"/>
        <v/>
      </c>
      <c r="H166" s="58" t="str">
        <f t="shared" si="16"/>
        <v/>
      </c>
      <c r="I166" s="58" t="str">
        <f t="shared" si="17"/>
        <v/>
      </c>
      <c r="J166" s="47" t="str">
        <f t="shared" si="18"/>
        <v/>
      </c>
      <c r="K166" s="47" t="str">
        <f t="shared" si="19"/>
        <v/>
      </c>
      <c r="L166" s="47" t="str">
        <f t="shared" si="14"/>
        <v/>
      </c>
      <c r="M166" s="47" t="str">
        <f t="shared" si="20"/>
        <v/>
      </c>
    </row>
    <row r="167" spans="3:13" ht="18" customHeight="1">
      <c r="C167" s="133"/>
      <c r="D167" s="131"/>
      <c r="E167" s="118"/>
      <c r="F167" s="122"/>
      <c r="G167" s="47" t="str">
        <f t="shared" si="15"/>
        <v/>
      </c>
      <c r="H167" s="58" t="str">
        <f t="shared" si="16"/>
        <v/>
      </c>
      <c r="I167" s="58" t="str">
        <f t="shared" si="17"/>
        <v/>
      </c>
      <c r="J167" s="47" t="str">
        <f t="shared" si="18"/>
        <v/>
      </c>
      <c r="K167" s="47" t="str">
        <f t="shared" si="19"/>
        <v/>
      </c>
      <c r="L167" s="47" t="str">
        <f t="shared" si="14"/>
        <v/>
      </c>
      <c r="M167" s="47" t="str">
        <f t="shared" si="20"/>
        <v/>
      </c>
    </row>
    <row r="168" spans="3:13" ht="18" customHeight="1">
      <c r="C168" s="133"/>
      <c r="D168" s="131"/>
      <c r="E168" s="118"/>
      <c r="F168" s="122"/>
      <c r="G168" s="47" t="str">
        <f t="shared" si="15"/>
        <v/>
      </c>
      <c r="H168" s="58" t="str">
        <f t="shared" si="16"/>
        <v/>
      </c>
      <c r="I168" s="58" t="str">
        <f t="shared" si="17"/>
        <v/>
      </c>
      <c r="J168" s="47" t="str">
        <f t="shared" si="18"/>
        <v/>
      </c>
      <c r="K168" s="47" t="str">
        <f t="shared" si="19"/>
        <v/>
      </c>
      <c r="L168" s="47" t="str">
        <f t="shared" si="14"/>
        <v/>
      </c>
      <c r="M168" s="47" t="str">
        <f t="shared" si="20"/>
        <v/>
      </c>
    </row>
    <row r="169" spans="3:13" ht="18" customHeight="1">
      <c r="C169" s="133"/>
      <c r="D169" s="131"/>
      <c r="E169" s="118"/>
      <c r="F169" s="122"/>
      <c r="G169" s="47" t="str">
        <f t="shared" si="15"/>
        <v/>
      </c>
      <c r="H169" s="58" t="str">
        <f t="shared" si="16"/>
        <v/>
      </c>
      <c r="I169" s="58" t="str">
        <f t="shared" si="17"/>
        <v/>
      </c>
      <c r="J169" s="47" t="str">
        <f t="shared" si="18"/>
        <v/>
      </c>
      <c r="K169" s="47" t="str">
        <f t="shared" si="19"/>
        <v/>
      </c>
      <c r="L169" s="47" t="str">
        <f t="shared" si="14"/>
        <v/>
      </c>
      <c r="M169" s="47" t="str">
        <f t="shared" si="20"/>
        <v/>
      </c>
    </row>
    <row r="170" spans="3:13" ht="18" customHeight="1">
      <c r="C170" s="133"/>
      <c r="D170" s="131"/>
      <c r="E170" s="118"/>
      <c r="F170" s="122"/>
      <c r="G170" s="47" t="str">
        <f t="shared" si="15"/>
        <v/>
      </c>
      <c r="H170" s="58" t="str">
        <f t="shared" si="16"/>
        <v/>
      </c>
      <c r="I170" s="58" t="str">
        <f t="shared" si="17"/>
        <v/>
      </c>
      <c r="J170" s="47" t="str">
        <f t="shared" si="18"/>
        <v/>
      </c>
      <c r="K170" s="47" t="str">
        <f t="shared" si="19"/>
        <v/>
      </c>
      <c r="L170" s="47" t="str">
        <f t="shared" si="14"/>
        <v/>
      </c>
      <c r="M170" s="47" t="str">
        <f t="shared" si="20"/>
        <v/>
      </c>
    </row>
    <row r="171" spans="3:13" ht="18" customHeight="1">
      <c r="C171" s="133"/>
      <c r="D171" s="131"/>
      <c r="E171" s="118"/>
      <c r="F171" s="122"/>
      <c r="G171" s="47" t="str">
        <f t="shared" si="15"/>
        <v/>
      </c>
      <c r="H171" s="58" t="str">
        <f t="shared" si="16"/>
        <v/>
      </c>
      <c r="I171" s="58" t="str">
        <f t="shared" si="17"/>
        <v/>
      </c>
      <c r="J171" s="47" t="str">
        <f t="shared" si="18"/>
        <v/>
      </c>
      <c r="K171" s="47" t="str">
        <f t="shared" si="19"/>
        <v/>
      </c>
      <c r="L171" s="47" t="str">
        <f t="shared" si="14"/>
        <v/>
      </c>
      <c r="M171" s="47" t="str">
        <f t="shared" si="20"/>
        <v/>
      </c>
    </row>
    <row r="172" spans="3:13" ht="18" customHeight="1">
      <c r="C172" s="133"/>
      <c r="D172" s="131"/>
      <c r="E172" s="118"/>
      <c r="F172" s="122"/>
      <c r="G172" s="47" t="str">
        <f t="shared" si="15"/>
        <v/>
      </c>
      <c r="H172" s="58" t="str">
        <f t="shared" si="16"/>
        <v/>
      </c>
      <c r="I172" s="58" t="str">
        <f t="shared" si="17"/>
        <v/>
      </c>
      <c r="J172" s="47" t="str">
        <f t="shared" si="18"/>
        <v/>
      </c>
      <c r="K172" s="47" t="str">
        <f t="shared" si="19"/>
        <v/>
      </c>
      <c r="L172" s="47" t="str">
        <f t="shared" si="14"/>
        <v/>
      </c>
      <c r="M172" s="47" t="str">
        <f t="shared" si="20"/>
        <v/>
      </c>
    </row>
    <row r="173" spans="3:13" ht="18" customHeight="1">
      <c r="C173" s="133"/>
      <c r="D173" s="131"/>
      <c r="E173" s="118"/>
      <c r="F173" s="122"/>
      <c r="G173" s="47" t="str">
        <f t="shared" si="15"/>
        <v/>
      </c>
      <c r="H173" s="58" t="str">
        <f t="shared" si="16"/>
        <v/>
      </c>
      <c r="I173" s="58" t="str">
        <f t="shared" si="17"/>
        <v/>
      </c>
      <c r="J173" s="47" t="str">
        <f t="shared" si="18"/>
        <v/>
      </c>
      <c r="K173" s="47" t="str">
        <f t="shared" si="19"/>
        <v/>
      </c>
      <c r="L173" s="47" t="str">
        <f t="shared" si="14"/>
        <v/>
      </c>
      <c r="M173" s="47" t="str">
        <f t="shared" si="20"/>
        <v/>
      </c>
    </row>
    <row r="174" spans="3:13" ht="18" customHeight="1">
      <c r="C174" s="133"/>
      <c r="D174" s="131"/>
      <c r="E174" s="118"/>
      <c r="F174" s="122"/>
      <c r="G174" s="47" t="str">
        <f t="shared" si="15"/>
        <v/>
      </c>
      <c r="H174" s="58" t="str">
        <f t="shared" si="16"/>
        <v/>
      </c>
      <c r="I174" s="58" t="str">
        <f t="shared" si="17"/>
        <v/>
      </c>
      <c r="J174" s="47" t="str">
        <f t="shared" si="18"/>
        <v/>
      </c>
      <c r="K174" s="47" t="str">
        <f t="shared" si="19"/>
        <v/>
      </c>
      <c r="L174" s="47" t="str">
        <f t="shared" si="14"/>
        <v/>
      </c>
      <c r="M174" s="47" t="str">
        <f t="shared" si="20"/>
        <v/>
      </c>
    </row>
    <row r="175" spans="3:13" ht="18" customHeight="1">
      <c r="C175" s="133"/>
      <c r="D175" s="131"/>
      <c r="E175" s="118"/>
      <c r="F175" s="122"/>
      <c r="G175" s="47" t="str">
        <f t="shared" si="15"/>
        <v/>
      </c>
      <c r="H175" s="58" t="str">
        <f t="shared" si="16"/>
        <v/>
      </c>
      <c r="I175" s="58" t="str">
        <f t="shared" si="17"/>
        <v/>
      </c>
      <c r="J175" s="47" t="str">
        <f t="shared" si="18"/>
        <v/>
      </c>
      <c r="K175" s="47" t="str">
        <f t="shared" si="19"/>
        <v/>
      </c>
      <c r="L175" s="47" t="str">
        <f t="shared" si="14"/>
        <v/>
      </c>
      <c r="M175" s="47" t="str">
        <f t="shared" si="20"/>
        <v/>
      </c>
    </row>
    <row r="176" spans="3:13" ht="18" customHeight="1">
      <c r="C176" s="133"/>
      <c r="D176" s="131"/>
      <c r="E176" s="118"/>
      <c r="F176" s="122"/>
      <c r="G176" s="47" t="str">
        <f t="shared" si="15"/>
        <v/>
      </c>
      <c r="H176" s="58" t="str">
        <f t="shared" si="16"/>
        <v/>
      </c>
      <c r="I176" s="58" t="str">
        <f t="shared" si="17"/>
        <v/>
      </c>
      <c r="J176" s="47" t="str">
        <f t="shared" si="18"/>
        <v/>
      </c>
      <c r="K176" s="47" t="str">
        <f t="shared" si="19"/>
        <v/>
      </c>
      <c r="L176" s="47" t="str">
        <f t="shared" si="14"/>
        <v/>
      </c>
      <c r="M176" s="47" t="str">
        <f t="shared" si="20"/>
        <v/>
      </c>
    </row>
    <row r="177" spans="3:13" ht="18" customHeight="1">
      <c r="C177" s="133"/>
      <c r="D177" s="131"/>
      <c r="E177" s="118"/>
      <c r="F177" s="122"/>
      <c r="G177" s="47" t="str">
        <f t="shared" si="15"/>
        <v/>
      </c>
      <c r="H177" s="58" t="str">
        <f t="shared" si="16"/>
        <v/>
      </c>
      <c r="I177" s="58" t="str">
        <f t="shared" si="17"/>
        <v/>
      </c>
      <c r="J177" s="47" t="str">
        <f t="shared" si="18"/>
        <v/>
      </c>
      <c r="K177" s="47" t="str">
        <f t="shared" si="19"/>
        <v/>
      </c>
      <c r="L177" s="47" t="str">
        <f t="shared" si="14"/>
        <v/>
      </c>
      <c r="M177" s="47" t="str">
        <f t="shared" si="20"/>
        <v/>
      </c>
    </row>
    <row r="178" spans="3:13" ht="18" customHeight="1">
      <c r="C178" s="133"/>
      <c r="D178" s="131"/>
      <c r="E178" s="118"/>
      <c r="F178" s="122"/>
      <c r="G178" s="47" t="str">
        <f t="shared" si="15"/>
        <v/>
      </c>
      <c r="H178" s="58" t="str">
        <f t="shared" si="16"/>
        <v/>
      </c>
      <c r="I178" s="58" t="str">
        <f t="shared" si="17"/>
        <v/>
      </c>
      <c r="J178" s="47" t="str">
        <f t="shared" si="18"/>
        <v/>
      </c>
      <c r="K178" s="47" t="str">
        <f t="shared" si="19"/>
        <v/>
      </c>
      <c r="L178" s="47" t="str">
        <f t="shared" si="14"/>
        <v/>
      </c>
      <c r="M178" s="47" t="str">
        <f t="shared" si="20"/>
        <v/>
      </c>
    </row>
    <row r="179" spans="3:13" ht="18" customHeight="1">
      <c r="C179" s="133"/>
      <c r="D179" s="131"/>
      <c r="E179" s="118"/>
      <c r="F179" s="122"/>
      <c r="G179" s="47" t="str">
        <f t="shared" si="15"/>
        <v/>
      </c>
      <c r="H179" s="58" t="str">
        <f t="shared" si="16"/>
        <v/>
      </c>
      <c r="I179" s="58" t="str">
        <f t="shared" si="17"/>
        <v/>
      </c>
      <c r="J179" s="47" t="str">
        <f t="shared" si="18"/>
        <v/>
      </c>
      <c r="K179" s="47" t="str">
        <f t="shared" si="19"/>
        <v/>
      </c>
      <c r="L179" s="47" t="str">
        <f t="shared" si="14"/>
        <v/>
      </c>
      <c r="M179" s="47" t="str">
        <f t="shared" si="20"/>
        <v/>
      </c>
    </row>
    <row r="180" spans="3:13" ht="18" customHeight="1">
      <c r="C180" s="133"/>
      <c r="D180" s="131"/>
      <c r="E180" s="118"/>
      <c r="F180" s="122"/>
      <c r="G180" s="47" t="str">
        <f t="shared" si="15"/>
        <v/>
      </c>
      <c r="H180" s="58" t="str">
        <f t="shared" si="16"/>
        <v/>
      </c>
      <c r="I180" s="58" t="str">
        <f t="shared" si="17"/>
        <v/>
      </c>
      <c r="J180" s="47" t="str">
        <f t="shared" si="18"/>
        <v/>
      </c>
      <c r="K180" s="47" t="str">
        <f t="shared" si="19"/>
        <v/>
      </c>
      <c r="L180" s="47" t="str">
        <f t="shared" si="14"/>
        <v/>
      </c>
      <c r="M180" s="47" t="str">
        <f t="shared" si="20"/>
        <v/>
      </c>
    </row>
    <row r="181" spans="3:13" ht="18" customHeight="1">
      <c r="C181" s="133"/>
      <c r="D181" s="131"/>
      <c r="E181" s="118"/>
      <c r="F181" s="122"/>
      <c r="G181" s="47" t="str">
        <f t="shared" si="15"/>
        <v/>
      </c>
      <c r="H181" s="58" t="str">
        <f t="shared" si="16"/>
        <v/>
      </c>
      <c r="I181" s="58" t="str">
        <f t="shared" si="17"/>
        <v/>
      </c>
      <c r="J181" s="47" t="str">
        <f t="shared" si="18"/>
        <v/>
      </c>
      <c r="K181" s="47" t="str">
        <f t="shared" si="19"/>
        <v/>
      </c>
      <c r="L181" s="47" t="str">
        <f t="shared" si="14"/>
        <v/>
      </c>
      <c r="M181" s="47" t="str">
        <f t="shared" si="20"/>
        <v/>
      </c>
    </row>
    <row r="182" spans="3:13" ht="18" customHeight="1">
      <c r="C182" s="133"/>
      <c r="D182" s="131"/>
      <c r="E182" s="118"/>
      <c r="F182" s="122"/>
      <c r="G182" s="47" t="str">
        <f t="shared" si="15"/>
        <v/>
      </c>
      <c r="H182" s="58" t="str">
        <f t="shared" si="16"/>
        <v/>
      </c>
      <c r="I182" s="58" t="str">
        <f t="shared" si="17"/>
        <v/>
      </c>
      <c r="J182" s="47" t="str">
        <f t="shared" si="18"/>
        <v/>
      </c>
      <c r="K182" s="47" t="str">
        <f t="shared" si="19"/>
        <v/>
      </c>
      <c r="L182" s="47" t="str">
        <f t="shared" si="14"/>
        <v/>
      </c>
      <c r="M182" s="47" t="str">
        <f t="shared" si="20"/>
        <v/>
      </c>
    </row>
    <row r="183" spans="3:13" ht="18" customHeight="1">
      <c r="C183" s="133"/>
      <c r="D183" s="131"/>
      <c r="E183" s="118"/>
      <c r="F183" s="122"/>
      <c r="G183" s="47" t="str">
        <f t="shared" si="15"/>
        <v/>
      </c>
      <c r="H183" s="58" t="str">
        <f t="shared" si="16"/>
        <v/>
      </c>
      <c r="I183" s="58" t="str">
        <f t="shared" si="17"/>
        <v/>
      </c>
      <c r="J183" s="47" t="str">
        <f t="shared" si="18"/>
        <v/>
      </c>
      <c r="K183" s="47" t="str">
        <f t="shared" si="19"/>
        <v/>
      </c>
      <c r="L183" s="47" t="str">
        <f t="shared" si="14"/>
        <v/>
      </c>
      <c r="M183" s="47" t="str">
        <f t="shared" si="20"/>
        <v/>
      </c>
    </row>
    <row r="184" spans="3:13" ht="18" customHeight="1">
      <c r="C184" s="133"/>
      <c r="D184" s="131"/>
      <c r="E184" s="118"/>
      <c r="F184" s="122"/>
      <c r="G184" s="47" t="str">
        <f t="shared" si="15"/>
        <v/>
      </c>
      <c r="H184" s="58" t="str">
        <f t="shared" si="16"/>
        <v/>
      </c>
      <c r="I184" s="58" t="str">
        <f t="shared" si="17"/>
        <v/>
      </c>
      <c r="J184" s="47" t="str">
        <f t="shared" si="18"/>
        <v/>
      </c>
      <c r="K184" s="47" t="str">
        <f t="shared" si="19"/>
        <v/>
      </c>
      <c r="L184" s="47" t="str">
        <f t="shared" si="14"/>
        <v/>
      </c>
      <c r="M184" s="47" t="str">
        <f t="shared" si="20"/>
        <v/>
      </c>
    </row>
    <row r="185" spans="3:13" ht="18" customHeight="1">
      <c r="C185" s="133"/>
      <c r="D185" s="131"/>
      <c r="E185" s="118"/>
      <c r="F185" s="122"/>
      <c r="G185" s="47" t="str">
        <f t="shared" si="15"/>
        <v/>
      </c>
      <c r="H185" s="58" t="str">
        <f t="shared" si="16"/>
        <v/>
      </c>
      <c r="I185" s="58" t="str">
        <f t="shared" si="17"/>
        <v/>
      </c>
      <c r="J185" s="47" t="str">
        <f t="shared" si="18"/>
        <v/>
      </c>
      <c r="K185" s="47" t="str">
        <f t="shared" si="19"/>
        <v/>
      </c>
      <c r="L185" s="47" t="str">
        <f t="shared" si="14"/>
        <v/>
      </c>
      <c r="M185" s="47" t="str">
        <f t="shared" si="20"/>
        <v/>
      </c>
    </row>
    <row r="186" spans="3:13" ht="18" customHeight="1">
      <c r="C186" s="133"/>
      <c r="D186" s="131"/>
      <c r="E186" s="118"/>
      <c r="F186" s="122"/>
      <c r="G186" s="47" t="str">
        <f t="shared" si="15"/>
        <v/>
      </c>
      <c r="H186" s="58" t="str">
        <f t="shared" si="16"/>
        <v/>
      </c>
      <c r="I186" s="58" t="str">
        <f t="shared" si="17"/>
        <v/>
      </c>
      <c r="J186" s="47" t="str">
        <f t="shared" si="18"/>
        <v/>
      </c>
      <c r="K186" s="47" t="str">
        <f t="shared" si="19"/>
        <v/>
      </c>
      <c r="L186" s="47" t="str">
        <f t="shared" si="14"/>
        <v/>
      </c>
      <c r="M186" s="47" t="str">
        <f t="shared" si="20"/>
        <v/>
      </c>
    </row>
    <row r="187" spans="3:13" ht="18" customHeight="1">
      <c r="C187" s="133"/>
      <c r="D187" s="131"/>
      <c r="E187" s="118"/>
      <c r="F187" s="122"/>
      <c r="G187" s="47" t="str">
        <f t="shared" si="15"/>
        <v/>
      </c>
      <c r="H187" s="58" t="str">
        <f t="shared" si="16"/>
        <v/>
      </c>
      <c r="I187" s="58" t="str">
        <f t="shared" si="17"/>
        <v/>
      </c>
      <c r="J187" s="47" t="str">
        <f t="shared" si="18"/>
        <v/>
      </c>
      <c r="K187" s="47" t="str">
        <f t="shared" si="19"/>
        <v/>
      </c>
      <c r="L187" s="47" t="str">
        <f t="shared" si="14"/>
        <v/>
      </c>
      <c r="M187" s="47" t="str">
        <f t="shared" si="20"/>
        <v/>
      </c>
    </row>
    <row r="188" spans="3:13" ht="18" customHeight="1">
      <c r="C188" s="133"/>
      <c r="D188" s="131"/>
      <c r="E188" s="118"/>
      <c r="F188" s="122"/>
      <c r="G188" s="47" t="str">
        <f t="shared" si="15"/>
        <v/>
      </c>
      <c r="H188" s="58" t="str">
        <f t="shared" si="16"/>
        <v/>
      </c>
      <c r="I188" s="58" t="str">
        <f t="shared" si="17"/>
        <v/>
      </c>
      <c r="J188" s="47" t="str">
        <f t="shared" si="18"/>
        <v/>
      </c>
      <c r="K188" s="47" t="str">
        <f t="shared" si="19"/>
        <v/>
      </c>
      <c r="L188" s="47" t="str">
        <f t="shared" si="14"/>
        <v/>
      </c>
      <c r="M188" s="47" t="str">
        <f t="shared" si="20"/>
        <v/>
      </c>
    </row>
    <row r="189" spans="3:13" ht="18" customHeight="1">
      <c r="C189" s="133"/>
      <c r="D189" s="131"/>
      <c r="E189" s="118"/>
      <c r="F189" s="122"/>
      <c r="G189" s="47" t="str">
        <f t="shared" si="15"/>
        <v/>
      </c>
      <c r="H189" s="58" t="str">
        <f t="shared" si="16"/>
        <v/>
      </c>
      <c r="I189" s="58" t="str">
        <f t="shared" si="17"/>
        <v/>
      </c>
      <c r="J189" s="47" t="str">
        <f t="shared" si="18"/>
        <v/>
      </c>
      <c r="K189" s="47" t="str">
        <f t="shared" si="19"/>
        <v/>
      </c>
      <c r="L189" s="47" t="str">
        <f t="shared" si="14"/>
        <v/>
      </c>
      <c r="M189" s="47" t="str">
        <f t="shared" si="20"/>
        <v/>
      </c>
    </row>
    <row r="190" spans="3:13" ht="18" customHeight="1">
      <c r="C190" s="133"/>
      <c r="D190" s="131"/>
      <c r="E190" s="118"/>
      <c r="F190" s="122"/>
      <c r="G190" s="47" t="str">
        <f t="shared" si="15"/>
        <v/>
      </c>
      <c r="H190" s="58" t="str">
        <f t="shared" si="16"/>
        <v/>
      </c>
      <c r="I190" s="58" t="str">
        <f t="shared" si="17"/>
        <v/>
      </c>
      <c r="J190" s="47" t="str">
        <f t="shared" si="18"/>
        <v/>
      </c>
      <c r="K190" s="47" t="str">
        <f t="shared" si="19"/>
        <v/>
      </c>
      <c r="L190" s="47" t="str">
        <f t="shared" si="14"/>
        <v/>
      </c>
      <c r="M190" s="47" t="str">
        <f t="shared" si="20"/>
        <v/>
      </c>
    </row>
    <row r="191" spans="3:13" ht="18" customHeight="1">
      <c r="C191" s="133"/>
      <c r="D191" s="131"/>
      <c r="E191" s="118"/>
      <c r="F191" s="122"/>
      <c r="G191" s="47" t="str">
        <f t="shared" si="15"/>
        <v/>
      </c>
      <c r="H191" s="58" t="str">
        <f t="shared" si="16"/>
        <v/>
      </c>
      <c r="I191" s="58" t="str">
        <f t="shared" si="17"/>
        <v/>
      </c>
      <c r="J191" s="47" t="str">
        <f t="shared" si="18"/>
        <v/>
      </c>
      <c r="K191" s="47" t="str">
        <f t="shared" si="19"/>
        <v/>
      </c>
      <c r="L191" s="47" t="str">
        <f t="shared" si="14"/>
        <v/>
      </c>
      <c r="M191" s="47" t="str">
        <f t="shared" si="20"/>
        <v/>
      </c>
    </row>
    <row r="192" spans="3:13" ht="18" customHeight="1">
      <c r="C192" s="133"/>
      <c r="D192" s="131"/>
      <c r="E192" s="118"/>
      <c r="F192" s="122"/>
      <c r="G192" s="47" t="str">
        <f t="shared" si="15"/>
        <v/>
      </c>
      <c r="H192" s="58" t="str">
        <f t="shared" si="16"/>
        <v/>
      </c>
      <c r="I192" s="58" t="str">
        <f t="shared" si="17"/>
        <v/>
      </c>
      <c r="J192" s="47" t="str">
        <f t="shared" si="18"/>
        <v/>
      </c>
      <c r="K192" s="47" t="str">
        <f t="shared" si="19"/>
        <v/>
      </c>
      <c r="L192" s="47" t="str">
        <f t="shared" si="14"/>
        <v/>
      </c>
      <c r="M192" s="47" t="str">
        <f t="shared" si="20"/>
        <v/>
      </c>
    </row>
    <row r="193" spans="3:13" ht="18" customHeight="1">
      <c r="C193" s="133"/>
      <c r="D193" s="131"/>
      <c r="E193" s="118"/>
      <c r="F193" s="122"/>
      <c r="G193" s="47" t="str">
        <f t="shared" si="15"/>
        <v/>
      </c>
      <c r="H193" s="58" t="str">
        <f t="shared" si="16"/>
        <v/>
      </c>
      <c r="I193" s="58" t="str">
        <f t="shared" si="17"/>
        <v/>
      </c>
      <c r="J193" s="47" t="str">
        <f t="shared" si="18"/>
        <v/>
      </c>
      <c r="K193" s="47" t="str">
        <f t="shared" si="19"/>
        <v/>
      </c>
      <c r="L193" s="47" t="str">
        <f t="shared" si="14"/>
        <v/>
      </c>
      <c r="M193" s="47" t="str">
        <f t="shared" si="20"/>
        <v/>
      </c>
    </row>
    <row r="194" spans="3:13" ht="18" customHeight="1">
      <c r="C194" s="133"/>
      <c r="D194" s="131"/>
      <c r="E194" s="118"/>
      <c r="F194" s="122"/>
      <c r="G194" s="47" t="str">
        <f t="shared" si="15"/>
        <v/>
      </c>
      <c r="H194" s="58" t="str">
        <f t="shared" si="16"/>
        <v/>
      </c>
      <c r="I194" s="58" t="str">
        <f t="shared" si="17"/>
        <v/>
      </c>
      <c r="J194" s="47" t="str">
        <f t="shared" si="18"/>
        <v/>
      </c>
      <c r="K194" s="47" t="str">
        <f t="shared" si="19"/>
        <v/>
      </c>
      <c r="L194" s="47" t="str">
        <f t="shared" si="14"/>
        <v/>
      </c>
      <c r="M194" s="47" t="str">
        <f t="shared" si="20"/>
        <v/>
      </c>
    </row>
    <row r="195" spans="3:13" ht="18" customHeight="1">
      <c r="C195" s="133"/>
      <c r="D195" s="131"/>
      <c r="E195" s="118"/>
      <c r="F195" s="122"/>
      <c r="G195" s="47" t="str">
        <f t="shared" si="15"/>
        <v/>
      </c>
      <c r="H195" s="58" t="str">
        <f t="shared" si="16"/>
        <v/>
      </c>
      <c r="I195" s="58" t="str">
        <f t="shared" si="17"/>
        <v/>
      </c>
      <c r="J195" s="47" t="str">
        <f t="shared" si="18"/>
        <v/>
      </c>
      <c r="K195" s="47" t="str">
        <f t="shared" si="19"/>
        <v/>
      </c>
      <c r="L195" s="47" t="str">
        <f t="shared" si="14"/>
        <v/>
      </c>
      <c r="M195" s="47" t="str">
        <f t="shared" si="20"/>
        <v/>
      </c>
    </row>
    <row r="196" spans="3:13" ht="18" customHeight="1">
      <c r="C196" s="133"/>
      <c r="D196" s="131"/>
      <c r="E196" s="118"/>
      <c r="F196" s="122"/>
      <c r="G196" s="47" t="str">
        <f t="shared" si="15"/>
        <v/>
      </c>
      <c r="H196" s="58" t="str">
        <f t="shared" si="16"/>
        <v/>
      </c>
      <c r="I196" s="58" t="str">
        <f t="shared" si="17"/>
        <v/>
      </c>
      <c r="J196" s="47" t="str">
        <f t="shared" si="18"/>
        <v/>
      </c>
      <c r="K196" s="47" t="str">
        <f t="shared" si="19"/>
        <v/>
      </c>
      <c r="L196" s="47" t="str">
        <f t="shared" si="14"/>
        <v/>
      </c>
      <c r="M196" s="47" t="str">
        <f t="shared" si="20"/>
        <v/>
      </c>
    </row>
    <row r="197" spans="3:13" ht="18" customHeight="1">
      <c r="C197" s="133"/>
      <c r="D197" s="131"/>
      <c r="E197" s="118"/>
      <c r="F197" s="122"/>
      <c r="G197" s="47" t="str">
        <f t="shared" si="15"/>
        <v/>
      </c>
      <c r="H197" s="58" t="str">
        <f t="shared" si="16"/>
        <v/>
      </c>
      <c r="I197" s="58" t="str">
        <f t="shared" si="17"/>
        <v/>
      </c>
      <c r="J197" s="47" t="str">
        <f t="shared" si="18"/>
        <v/>
      </c>
      <c r="K197" s="47" t="str">
        <f t="shared" si="19"/>
        <v/>
      </c>
      <c r="L197" s="47" t="str">
        <f t="shared" si="14"/>
        <v/>
      </c>
      <c r="M197" s="47" t="str">
        <f t="shared" si="20"/>
        <v/>
      </c>
    </row>
    <row r="198" spans="3:13" ht="18" customHeight="1">
      <c r="C198" s="133"/>
      <c r="D198" s="131"/>
      <c r="E198" s="118"/>
      <c r="F198" s="122"/>
      <c r="G198" s="47" t="str">
        <f t="shared" si="15"/>
        <v/>
      </c>
      <c r="H198" s="58" t="str">
        <f t="shared" si="16"/>
        <v/>
      </c>
      <c r="I198" s="58" t="str">
        <f t="shared" si="17"/>
        <v/>
      </c>
      <c r="J198" s="47" t="str">
        <f t="shared" si="18"/>
        <v/>
      </c>
      <c r="K198" s="47" t="str">
        <f t="shared" si="19"/>
        <v/>
      </c>
      <c r="L198" s="47" t="str">
        <f t="shared" si="14"/>
        <v/>
      </c>
      <c r="M198" s="47" t="str">
        <f t="shared" si="20"/>
        <v/>
      </c>
    </row>
    <row r="199" spans="3:13" ht="18" customHeight="1">
      <c r="C199" s="133"/>
      <c r="D199" s="131"/>
      <c r="E199" s="118"/>
      <c r="F199" s="122"/>
      <c r="G199" s="47" t="str">
        <f t="shared" si="15"/>
        <v/>
      </c>
      <c r="H199" s="58" t="str">
        <f t="shared" si="16"/>
        <v/>
      </c>
      <c r="I199" s="58" t="str">
        <f t="shared" si="17"/>
        <v/>
      </c>
      <c r="J199" s="47" t="str">
        <f t="shared" si="18"/>
        <v/>
      </c>
      <c r="K199" s="47" t="str">
        <f t="shared" si="19"/>
        <v/>
      </c>
      <c r="L199" s="47" t="str">
        <f t="shared" si="14"/>
        <v/>
      </c>
      <c r="M199" s="47" t="str">
        <f t="shared" si="20"/>
        <v/>
      </c>
    </row>
    <row r="200" spans="3:13" ht="18" customHeight="1">
      <c r="C200" s="133"/>
      <c r="D200" s="131"/>
      <c r="E200" s="118"/>
      <c r="F200" s="122"/>
      <c r="G200" s="47" t="str">
        <f t="shared" si="15"/>
        <v/>
      </c>
      <c r="H200" s="58" t="str">
        <f t="shared" si="16"/>
        <v/>
      </c>
      <c r="I200" s="58" t="str">
        <f t="shared" si="17"/>
        <v/>
      </c>
      <c r="J200" s="47" t="str">
        <f t="shared" si="18"/>
        <v/>
      </c>
      <c r="K200" s="47" t="str">
        <f t="shared" si="19"/>
        <v/>
      </c>
      <c r="L200" s="47" t="str">
        <f t="shared" si="14"/>
        <v/>
      </c>
      <c r="M200" s="47" t="str">
        <f t="shared" si="20"/>
        <v/>
      </c>
    </row>
    <row r="201" spans="3:13" ht="18" customHeight="1">
      <c r="C201" s="133"/>
      <c r="D201" s="131"/>
      <c r="E201" s="118"/>
      <c r="F201" s="122"/>
      <c r="G201" s="47" t="str">
        <f t="shared" si="15"/>
        <v/>
      </c>
      <c r="H201" s="58" t="str">
        <f t="shared" si="16"/>
        <v/>
      </c>
      <c r="I201" s="58" t="str">
        <f t="shared" si="17"/>
        <v/>
      </c>
      <c r="J201" s="47" t="str">
        <f t="shared" si="18"/>
        <v/>
      </c>
      <c r="K201" s="47" t="str">
        <f t="shared" si="19"/>
        <v/>
      </c>
      <c r="L201" s="47" t="str">
        <f t="shared" si="14"/>
        <v/>
      </c>
      <c r="M201" s="47" t="str">
        <f t="shared" si="20"/>
        <v/>
      </c>
    </row>
    <row r="202" spans="3:13" ht="18" customHeight="1">
      <c r="C202" s="133"/>
      <c r="D202" s="131"/>
      <c r="E202" s="118"/>
      <c r="F202" s="122"/>
      <c r="G202" s="47" t="str">
        <f t="shared" si="15"/>
        <v/>
      </c>
      <c r="H202" s="58" t="str">
        <f t="shared" si="16"/>
        <v/>
      </c>
      <c r="I202" s="58" t="str">
        <f t="shared" si="17"/>
        <v/>
      </c>
      <c r="J202" s="47" t="str">
        <f t="shared" si="18"/>
        <v/>
      </c>
      <c r="K202" s="47" t="str">
        <f t="shared" si="19"/>
        <v/>
      </c>
      <c r="L202" s="47" t="str">
        <f t="shared" si="14"/>
        <v/>
      </c>
      <c r="M202" s="47" t="str">
        <f t="shared" si="20"/>
        <v/>
      </c>
    </row>
    <row r="203" spans="3:13" ht="18" customHeight="1">
      <c r="C203" s="133"/>
      <c r="D203" s="131"/>
      <c r="E203" s="118"/>
      <c r="F203" s="122"/>
      <c r="G203" s="47" t="str">
        <f t="shared" si="15"/>
        <v/>
      </c>
      <c r="H203" s="58" t="str">
        <f t="shared" si="16"/>
        <v/>
      </c>
      <c r="I203" s="58" t="str">
        <f t="shared" si="17"/>
        <v/>
      </c>
      <c r="J203" s="47" t="str">
        <f t="shared" si="18"/>
        <v/>
      </c>
      <c r="K203" s="47" t="str">
        <f t="shared" si="19"/>
        <v/>
      </c>
      <c r="L203" s="47" t="str">
        <f t="shared" si="14"/>
        <v/>
      </c>
      <c r="M203" s="47" t="str">
        <f t="shared" si="20"/>
        <v/>
      </c>
    </row>
    <row r="204" spans="3:13" ht="18" customHeight="1">
      <c r="C204" s="133"/>
      <c r="D204" s="131"/>
      <c r="E204" s="118"/>
      <c r="F204" s="122"/>
      <c r="G204" s="47" t="str">
        <f t="shared" si="15"/>
        <v/>
      </c>
      <c r="H204" s="58" t="str">
        <f t="shared" si="16"/>
        <v/>
      </c>
      <c r="I204" s="58" t="str">
        <f t="shared" si="17"/>
        <v/>
      </c>
      <c r="J204" s="47" t="str">
        <f t="shared" si="18"/>
        <v/>
      </c>
      <c r="K204" s="47" t="str">
        <f t="shared" si="19"/>
        <v/>
      </c>
      <c r="L204" s="47" t="str">
        <f t="shared" si="14"/>
        <v/>
      </c>
      <c r="M204" s="47" t="str">
        <f t="shared" si="20"/>
        <v/>
      </c>
    </row>
    <row r="205" spans="3:13" ht="18" customHeight="1">
      <c r="C205" s="133"/>
      <c r="D205" s="131"/>
      <c r="E205" s="118"/>
      <c r="F205" s="122"/>
      <c r="G205" s="47" t="str">
        <f t="shared" si="15"/>
        <v/>
      </c>
      <c r="H205" s="58" t="str">
        <f t="shared" si="16"/>
        <v/>
      </c>
      <c r="I205" s="58" t="str">
        <f t="shared" si="17"/>
        <v/>
      </c>
      <c r="J205" s="47" t="str">
        <f t="shared" si="18"/>
        <v/>
      </c>
      <c r="K205" s="47" t="str">
        <f t="shared" si="19"/>
        <v/>
      </c>
      <c r="L205" s="47" t="str">
        <f t="shared" si="14"/>
        <v/>
      </c>
      <c r="M205" s="47" t="str">
        <f t="shared" si="20"/>
        <v/>
      </c>
    </row>
    <row r="206" spans="3:13" ht="18" customHeight="1">
      <c r="C206" s="133"/>
      <c r="D206" s="131"/>
      <c r="E206" s="118"/>
      <c r="F206" s="122"/>
      <c r="G206" s="47" t="str">
        <f t="shared" si="15"/>
        <v/>
      </c>
      <c r="H206" s="58" t="str">
        <f t="shared" si="16"/>
        <v/>
      </c>
      <c r="I206" s="58" t="str">
        <f t="shared" si="17"/>
        <v/>
      </c>
      <c r="J206" s="47" t="str">
        <f t="shared" si="18"/>
        <v/>
      </c>
      <c r="K206" s="47" t="str">
        <f t="shared" si="19"/>
        <v/>
      </c>
      <c r="L206" s="47" t="str">
        <f t="shared" si="14"/>
        <v/>
      </c>
      <c r="M206" s="47" t="str">
        <f t="shared" si="20"/>
        <v/>
      </c>
    </row>
    <row r="207" spans="3:13" ht="18" customHeight="1">
      <c r="C207" s="133"/>
      <c r="D207" s="131"/>
      <c r="E207" s="118"/>
      <c r="F207" s="122"/>
      <c r="G207" s="47" t="str">
        <f t="shared" si="15"/>
        <v/>
      </c>
      <c r="H207" s="58" t="str">
        <f t="shared" si="16"/>
        <v/>
      </c>
      <c r="I207" s="58" t="str">
        <f t="shared" si="17"/>
        <v/>
      </c>
      <c r="J207" s="47" t="str">
        <f t="shared" si="18"/>
        <v/>
      </c>
      <c r="K207" s="47" t="str">
        <f t="shared" si="19"/>
        <v/>
      </c>
      <c r="L207" s="47" t="str">
        <f t="shared" si="14"/>
        <v/>
      </c>
      <c r="M207" s="47" t="str">
        <f t="shared" si="20"/>
        <v/>
      </c>
    </row>
    <row r="208" spans="3:13" ht="18" customHeight="1">
      <c r="C208" s="133"/>
      <c r="D208" s="131"/>
      <c r="E208" s="118"/>
      <c r="F208" s="122"/>
      <c r="G208" s="47" t="str">
        <f t="shared" si="15"/>
        <v/>
      </c>
      <c r="H208" s="58" t="str">
        <f t="shared" si="16"/>
        <v/>
      </c>
      <c r="I208" s="58" t="str">
        <f t="shared" si="17"/>
        <v/>
      </c>
      <c r="J208" s="47" t="str">
        <f t="shared" si="18"/>
        <v/>
      </c>
      <c r="K208" s="47" t="str">
        <f t="shared" si="19"/>
        <v/>
      </c>
      <c r="L208" s="47" t="str">
        <f t="shared" si="14"/>
        <v/>
      </c>
      <c r="M208" s="47" t="str">
        <f t="shared" si="20"/>
        <v/>
      </c>
    </row>
    <row r="209" spans="3:13" ht="18" customHeight="1">
      <c r="C209" s="133"/>
      <c r="D209" s="131"/>
      <c r="E209" s="118"/>
      <c r="F209" s="122"/>
      <c r="G209" s="47" t="str">
        <f t="shared" si="15"/>
        <v/>
      </c>
      <c r="H209" s="58" t="str">
        <f t="shared" si="16"/>
        <v/>
      </c>
      <c r="I209" s="58" t="str">
        <f t="shared" si="17"/>
        <v/>
      </c>
      <c r="J209" s="47" t="str">
        <f t="shared" si="18"/>
        <v/>
      </c>
      <c r="K209" s="47" t="str">
        <f t="shared" si="19"/>
        <v/>
      </c>
      <c r="L209" s="47" t="str">
        <f t="shared" si="14"/>
        <v/>
      </c>
      <c r="M209" s="47" t="str">
        <f t="shared" si="20"/>
        <v/>
      </c>
    </row>
    <row r="210" spans="3:13" ht="18" customHeight="1">
      <c r="C210" s="133"/>
      <c r="D210" s="131"/>
      <c r="E210" s="118"/>
      <c r="F210" s="122"/>
      <c r="G210" s="47" t="str">
        <f t="shared" si="15"/>
        <v/>
      </c>
      <c r="H210" s="58" t="str">
        <f t="shared" si="16"/>
        <v/>
      </c>
      <c r="I210" s="58" t="str">
        <f t="shared" si="17"/>
        <v/>
      </c>
      <c r="J210" s="47" t="str">
        <f t="shared" si="18"/>
        <v/>
      </c>
      <c r="K210" s="47" t="str">
        <f t="shared" si="19"/>
        <v/>
      </c>
      <c r="L210" s="47" t="str">
        <f t="shared" si="14"/>
        <v/>
      </c>
      <c r="M210" s="47" t="str">
        <f t="shared" si="20"/>
        <v/>
      </c>
    </row>
    <row r="211" spans="3:13" ht="18" customHeight="1">
      <c r="C211" s="133"/>
      <c r="D211" s="131"/>
      <c r="E211" s="118"/>
      <c r="F211" s="122"/>
      <c r="G211" s="47" t="str">
        <f t="shared" si="15"/>
        <v/>
      </c>
      <c r="H211" s="58" t="str">
        <f t="shared" si="16"/>
        <v/>
      </c>
      <c r="I211" s="58" t="str">
        <f t="shared" si="17"/>
        <v/>
      </c>
      <c r="J211" s="47" t="str">
        <f t="shared" si="18"/>
        <v/>
      </c>
      <c r="K211" s="47" t="str">
        <f t="shared" si="19"/>
        <v/>
      </c>
      <c r="L211" s="47" t="str">
        <f t="shared" si="14"/>
        <v/>
      </c>
      <c r="M211" s="47" t="str">
        <f t="shared" si="20"/>
        <v/>
      </c>
    </row>
    <row r="212" spans="3:13" ht="18" customHeight="1">
      <c r="C212" s="133"/>
      <c r="D212" s="131"/>
      <c r="E212" s="118"/>
      <c r="F212" s="122"/>
      <c r="G212" s="47" t="str">
        <f t="shared" si="15"/>
        <v/>
      </c>
      <c r="H212" s="58" t="str">
        <f t="shared" si="16"/>
        <v/>
      </c>
      <c r="I212" s="58" t="str">
        <f t="shared" si="17"/>
        <v/>
      </c>
      <c r="J212" s="47" t="str">
        <f t="shared" si="18"/>
        <v/>
      </c>
      <c r="K212" s="47" t="str">
        <f t="shared" si="19"/>
        <v/>
      </c>
      <c r="L212" s="47" t="str">
        <f t="shared" si="14"/>
        <v/>
      </c>
      <c r="M212" s="47" t="str">
        <f t="shared" si="20"/>
        <v/>
      </c>
    </row>
    <row r="213" spans="3:13" ht="18" customHeight="1">
      <c r="C213" s="133"/>
      <c r="D213" s="131"/>
      <c r="E213" s="118"/>
      <c r="F213" s="122"/>
      <c r="G213" s="47" t="str">
        <f t="shared" si="15"/>
        <v/>
      </c>
      <c r="H213" s="58" t="str">
        <f t="shared" si="16"/>
        <v/>
      </c>
      <c r="I213" s="58" t="str">
        <f t="shared" si="17"/>
        <v/>
      </c>
      <c r="J213" s="47" t="str">
        <f t="shared" si="18"/>
        <v/>
      </c>
      <c r="K213" s="47" t="str">
        <f t="shared" si="19"/>
        <v/>
      </c>
      <c r="L213" s="47" t="str">
        <f t="shared" si="14"/>
        <v/>
      </c>
      <c r="M213" s="47" t="str">
        <f t="shared" si="20"/>
        <v/>
      </c>
    </row>
    <row r="214" spans="3:13" ht="18" customHeight="1">
      <c r="C214" s="133"/>
      <c r="D214" s="131"/>
      <c r="E214" s="118"/>
      <c r="F214" s="122"/>
      <c r="G214" s="47" t="str">
        <f t="shared" si="15"/>
        <v/>
      </c>
      <c r="H214" s="58" t="str">
        <f t="shared" si="16"/>
        <v/>
      </c>
      <c r="I214" s="58" t="str">
        <f t="shared" si="17"/>
        <v/>
      </c>
      <c r="J214" s="47" t="str">
        <f t="shared" si="18"/>
        <v/>
      </c>
      <c r="K214" s="47" t="str">
        <f t="shared" si="19"/>
        <v/>
      </c>
      <c r="L214" s="47" t="str">
        <f t="shared" si="14"/>
        <v/>
      </c>
      <c r="M214" s="47" t="str">
        <f t="shared" si="20"/>
        <v/>
      </c>
    </row>
    <row r="215" spans="3:13" ht="18" customHeight="1">
      <c r="C215" s="133"/>
      <c r="D215" s="131"/>
      <c r="E215" s="118"/>
      <c r="F215" s="122"/>
      <c r="G215" s="47" t="str">
        <f t="shared" si="15"/>
        <v/>
      </c>
      <c r="H215" s="58" t="str">
        <f t="shared" si="16"/>
        <v/>
      </c>
      <c r="I215" s="58" t="str">
        <f t="shared" si="17"/>
        <v/>
      </c>
      <c r="J215" s="47" t="str">
        <f t="shared" si="18"/>
        <v/>
      </c>
      <c r="K215" s="47" t="str">
        <f t="shared" si="19"/>
        <v/>
      </c>
      <c r="L215" s="47" t="str">
        <f t="shared" ref="L215:L223" si="21">IF(OR(C215="",D215=""),"",TAISEKI_A*K215+TAISEKI_B)</f>
        <v/>
      </c>
      <c r="M215" s="47" t="str">
        <f t="shared" si="20"/>
        <v/>
      </c>
    </row>
    <row r="216" spans="3:13" ht="18" customHeight="1">
      <c r="C216" s="133"/>
      <c r="D216" s="131"/>
      <c r="E216" s="118"/>
      <c r="F216" s="122"/>
      <c r="G216" s="47" t="str">
        <f t="shared" ref="G216:G223" si="22">IF(OR(C216="",D216=""),"",D216/2*H216/2*I216/2*4/3*PI())</f>
        <v/>
      </c>
      <c r="H216" s="58" t="str">
        <f t="shared" ref="H216:H223" si="23">IF(OR(C216="",D216=""),"",IF(E216="",D216,E216))</f>
        <v/>
      </c>
      <c r="I216" s="58" t="str">
        <f t="shared" ref="I216:I223" si="24">IF(OR(C216="",D216=""),"",IF(F216="",H216,F216))</f>
        <v/>
      </c>
      <c r="J216" s="47" t="str">
        <f t="shared" ref="J216:J223" si="25">IF(OR(C216="",D216=""),"",LOG(G216))</f>
        <v/>
      </c>
      <c r="K216" s="47" t="str">
        <f t="shared" ref="K216:K223" si="26">IF(OR(C216="",D216=""),"",C216-MIN(C$23:C$223))</f>
        <v/>
      </c>
      <c r="L216" s="47" t="str">
        <f t="shared" si="21"/>
        <v/>
      </c>
      <c r="M216" s="47" t="str">
        <f t="shared" ref="M216:M223" si="27">IF(OR(C216="",D216=""),"",10^L216)</f>
        <v/>
      </c>
    </row>
    <row r="217" spans="3:13" ht="18" customHeight="1">
      <c r="C217" s="133"/>
      <c r="D217" s="131"/>
      <c r="E217" s="118"/>
      <c r="F217" s="122"/>
      <c r="G217" s="47" t="str">
        <f t="shared" si="22"/>
        <v/>
      </c>
      <c r="H217" s="58" t="str">
        <f t="shared" si="23"/>
        <v/>
      </c>
      <c r="I217" s="58" t="str">
        <f t="shared" si="24"/>
        <v/>
      </c>
      <c r="J217" s="47" t="str">
        <f t="shared" si="25"/>
        <v/>
      </c>
      <c r="K217" s="47" t="str">
        <f t="shared" si="26"/>
        <v/>
      </c>
      <c r="L217" s="47" t="str">
        <f t="shared" si="21"/>
        <v/>
      </c>
      <c r="M217" s="47" t="str">
        <f t="shared" si="27"/>
        <v/>
      </c>
    </row>
    <row r="218" spans="3:13" ht="18" customHeight="1">
      <c r="C218" s="133"/>
      <c r="D218" s="131"/>
      <c r="E218" s="118"/>
      <c r="F218" s="122"/>
      <c r="G218" s="47" t="str">
        <f t="shared" si="22"/>
        <v/>
      </c>
      <c r="H218" s="58" t="str">
        <f t="shared" si="23"/>
        <v/>
      </c>
      <c r="I218" s="58" t="str">
        <f t="shared" si="24"/>
        <v/>
      </c>
      <c r="J218" s="47" t="str">
        <f t="shared" si="25"/>
        <v/>
      </c>
      <c r="K218" s="47" t="str">
        <f t="shared" si="26"/>
        <v/>
      </c>
      <c r="L218" s="47" t="str">
        <f t="shared" si="21"/>
        <v/>
      </c>
      <c r="M218" s="47" t="str">
        <f t="shared" si="27"/>
        <v/>
      </c>
    </row>
    <row r="219" spans="3:13" ht="18" customHeight="1">
      <c r="C219" s="133"/>
      <c r="D219" s="131"/>
      <c r="E219" s="118"/>
      <c r="F219" s="122"/>
      <c r="G219" s="47" t="str">
        <f t="shared" si="22"/>
        <v/>
      </c>
      <c r="H219" s="58" t="str">
        <f t="shared" si="23"/>
        <v/>
      </c>
      <c r="I219" s="58" t="str">
        <f t="shared" si="24"/>
        <v/>
      </c>
      <c r="J219" s="47" t="str">
        <f t="shared" si="25"/>
        <v/>
      </c>
      <c r="K219" s="47" t="str">
        <f t="shared" si="26"/>
        <v/>
      </c>
      <c r="L219" s="47" t="str">
        <f t="shared" si="21"/>
        <v/>
      </c>
      <c r="M219" s="47" t="str">
        <f t="shared" si="27"/>
        <v/>
      </c>
    </row>
    <row r="220" spans="3:13" ht="18" customHeight="1">
      <c r="C220" s="133"/>
      <c r="D220" s="131"/>
      <c r="E220" s="118"/>
      <c r="F220" s="122"/>
      <c r="G220" s="47" t="str">
        <f t="shared" si="22"/>
        <v/>
      </c>
      <c r="H220" s="58" t="str">
        <f t="shared" si="23"/>
        <v/>
      </c>
      <c r="I220" s="58" t="str">
        <f t="shared" si="24"/>
        <v/>
      </c>
      <c r="J220" s="47" t="str">
        <f t="shared" si="25"/>
        <v/>
      </c>
      <c r="K220" s="47" t="str">
        <f t="shared" si="26"/>
        <v/>
      </c>
      <c r="L220" s="47" t="str">
        <f t="shared" si="21"/>
        <v/>
      </c>
      <c r="M220" s="47" t="str">
        <f t="shared" si="27"/>
        <v/>
      </c>
    </row>
    <row r="221" spans="3:13" ht="18" customHeight="1">
      <c r="C221" s="133"/>
      <c r="D221" s="131"/>
      <c r="E221" s="118"/>
      <c r="F221" s="122"/>
      <c r="G221" s="47" t="str">
        <f t="shared" si="22"/>
        <v/>
      </c>
      <c r="H221" s="58" t="str">
        <f t="shared" si="23"/>
        <v/>
      </c>
      <c r="I221" s="58" t="str">
        <f t="shared" si="24"/>
        <v/>
      </c>
      <c r="J221" s="47" t="str">
        <f t="shared" si="25"/>
        <v/>
      </c>
      <c r="K221" s="47" t="str">
        <f t="shared" si="26"/>
        <v/>
      </c>
      <c r="L221" s="47" t="str">
        <f t="shared" si="21"/>
        <v/>
      </c>
      <c r="M221" s="47" t="str">
        <f t="shared" si="27"/>
        <v/>
      </c>
    </row>
    <row r="222" spans="3:13" ht="18" customHeight="1">
      <c r="C222" s="133"/>
      <c r="D222" s="131"/>
      <c r="E222" s="118"/>
      <c r="F222" s="122"/>
      <c r="G222" s="47" t="str">
        <f t="shared" si="22"/>
        <v/>
      </c>
      <c r="H222" s="58" t="str">
        <f t="shared" si="23"/>
        <v/>
      </c>
      <c r="I222" s="58" t="str">
        <f t="shared" si="24"/>
        <v/>
      </c>
      <c r="J222" s="47" t="str">
        <f t="shared" si="25"/>
        <v/>
      </c>
      <c r="K222" s="47" t="str">
        <f t="shared" si="26"/>
        <v/>
      </c>
      <c r="L222" s="47" t="str">
        <f t="shared" si="21"/>
        <v/>
      </c>
      <c r="M222" s="47" t="str">
        <f t="shared" si="27"/>
        <v/>
      </c>
    </row>
    <row r="223" spans="3:13" ht="18" customHeight="1" thickBot="1">
      <c r="C223" s="134"/>
      <c r="D223" s="132"/>
      <c r="E223" s="123"/>
      <c r="F223" s="124"/>
      <c r="G223" s="47" t="str">
        <f t="shared" si="22"/>
        <v/>
      </c>
      <c r="H223" s="58" t="str">
        <f t="shared" si="23"/>
        <v/>
      </c>
      <c r="I223" s="58" t="str">
        <f t="shared" si="24"/>
        <v/>
      </c>
      <c r="J223" s="47" t="str">
        <f t="shared" si="25"/>
        <v/>
      </c>
      <c r="K223" s="47" t="str">
        <f t="shared" si="26"/>
        <v/>
      </c>
      <c r="L223" s="47" t="str">
        <f t="shared" si="21"/>
        <v/>
      </c>
      <c r="M223" s="47" t="str">
        <f t="shared" si="27"/>
        <v/>
      </c>
    </row>
  </sheetData>
  <sheetProtection password="88E8" sheet="1" objects="1" scenarios="1" selectLockedCells="1"/>
  <mergeCells count="12">
    <mergeCell ref="C17:D17"/>
    <mergeCell ref="E17:F17"/>
    <mergeCell ref="C18:D18"/>
    <mergeCell ref="E18:F18"/>
    <mergeCell ref="C19:D19"/>
    <mergeCell ref="E19:F19"/>
    <mergeCell ref="AD16:AI16"/>
    <mergeCell ref="C16:D16"/>
    <mergeCell ref="E16:F16"/>
    <mergeCell ref="N16:R16"/>
    <mergeCell ref="S16:W16"/>
    <mergeCell ref="Z16:AC16"/>
  </mergeCells>
  <phoneticPr fontId="5"/>
  <pageMargins left="0.30000000000000004" right="0.30000000000000004" top="0.35000000000000003" bottom="0.35000000000000003" header="0.1" footer="0.1"/>
  <pageSetup paperSize="9" orientation="landscape" horizontalDpi="4294967292" verticalDpi="4294967292"/>
  <headerFooter>
    <oddFooter>&amp;L&amp;"Arial,標準"&amp;10&amp;K000000Doubling Time, Doubling Rate and Progression Calculator, Ver2 　Dwonload URL: http://www.kuma-h.or.jp/&amp;R&amp;"Arial,標準"&amp;10&amp;K000000Copyright (C) 2019 Kuma Hospital</oddFooter>
  </headerFooter>
  <colBreaks count="1" manualBreakCount="1">
    <brk id="23" max="30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9"/>
  <sheetViews>
    <sheetView showGridLines="0" showRowColHeaders="0" showRuler="0" workbookViewId="0">
      <selection activeCell="K7" sqref="K7"/>
    </sheetView>
  </sheetViews>
  <sheetFormatPr baseColWidth="12" defaultColWidth="12.83203125" defaultRowHeight="18" customHeight="1" x14ac:dyDescent="0"/>
  <cols>
    <col min="1" max="1" width="2.33203125" style="66" customWidth="1"/>
    <col min="2" max="2" width="3.33203125" style="28" customWidth="1"/>
    <col min="3" max="3" width="9.83203125" style="28" customWidth="1"/>
    <col min="4" max="7" width="9.83203125" style="20" customWidth="1"/>
    <col min="8" max="8" width="5.33203125" style="20" customWidth="1"/>
    <col min="9" max="9" width="3.33203125" style="73" customWidth="1"/>
    <col min="10" max="10" width="14.83203125" style="20" customWidth="1"/>
    <col min="11" max="12" width="11.83203125" style="20" customWidth="1"/>
    <col min="13" max="13" width="14.83203125" style="20" customWidth="1"/>
    <col min="14" max="14" width="11.83203125" style="20" customWidth="1"/>
    <col min="15" max="20" width="0.6640625" style="20" customWidth="1"/>
    <col min="21" max="21" width="12.83203125" style="20"/>
    <col min="22" max="22" width="12.83203125" style="20" customWidth="1"/>
    <col min="23" max="16384" width="12.83203125" style="20"/>
  </cols>
  <sheetData>
    <row r="1" spans="1:25" ht="18" customHeight="1">
      <c r="A1" s="63"/>
      <c r="B1" s="64"/>
      <c r="D1" s="72"/>
    </row>
    <row r="4" spans="1:25" ht="12" customHeight="1"/>
    <row r="5" spans="1:25" ht="18" customHeight="1">
      <c r="A5" s="61" t="s">
        <v>77</v>
      </c>
      <c r="B5" s="33"/>
      <c r="D5" s="66"/>
      <c r="I5" s="32" t="s">
        <v>78</v>
      </c>
      <c r="J5" s="28"/>
      <c r="K5" s="28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5" ht="8" customHeight="1" thickBot="1">
      <c r="A6" s="32"/>
      <c r="B6" s="33"/>
      <c r="D6" s="66"/>
      <c r="H6" s="32"/>
      <c r="J6" s="28"/>
      <c r="K6" s="28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5" ht="25" customHeight="1" thickBot="1">
      <c r="A7" s="20"/>
      <c r="B7" s="106" t="s">
        <v>94</v>
      </c>
      <c r="C7" s="107" t="s">
        <v>134</v>
      </c>
      <c r="D7" s="108"/>
      <c r="E7" s="109"/>
      <c r="F7" s="109"/>
      <c r="G7" s="109"/>
      <c r="I7" s="20" t="s">
        <v>87</v>
      </c>
      <c r="J7" s="174" t="s">
        <v>16</v>
      </c>
      <c r="K7" s="152"/>
      <c r="L7" s="194" t="s">
        <v>79</v>
      </c>
      <c r="M7" s="174" t="s">
        <v>106</v>
      </c>
      <c r="N7" s="152"/>
      <c r="O7" s="74">
        <f>IF(K7="",IFERROR(LOG(2)*N7,""),IFERROR(LOG(2)/K7,""))</f>
        <v>0</v>
      </c>
      <c r="P7" s="74"/>
      <c r="Q7" s="74"/>
      <c r="R7" s="74"/>
      <c r="S7" s="74"/>
      <c r="T7" s="74"/>
      <c r="U7" s="34"/>
      <c r="V7" s="34"/>
      <c r="W7" s="27"/>
      <c r="X7" s="27"/>
      <c r="Y7" s="27"/>
    </row>
    <row r="8" spans="1:25" ht="18" customHeight="1">
      <c r="A8" s="20"/>
      <c r="B8" s="101"/>
      <c r="C8" s="111" t="s">
        <v>101</v>
      </c>
      <c r="D8" s="66"/>
      <c r="I8" s="20"/>
      <c r="O8" s="74"/>
      <c r="P8" s="88"/>
      <c r="Q8" s="88"/>
      <c r="R8" s="88"/>
      <c r="S8" s="88"/>
      <c r="T8" s="88"/>
      <c r="U8" s="78"/>
      <c r="V8" s="34"/>
      <c r="W8" s="27"/>
      <c r="X8" s="27"/>
      <c r="Y8" s="27"/>
    </row>
    <row r="9" spans="1:25" ht="10" customHeight="1" thickBot="1">
      <c r="A9" s="70"/>
      <c r="B9" s="70"/>
      <c r="C9" s="110"/>
      <c r="D9" s="70"/>
      <c r="E9" s="70"/>
      <c r="F9" s="70"/>
      <c r="G9" s="70"/>
      <c r="H9" s="70"/>
      <c r="I9" s="70"/>
      <c r="J9" s="75"/>
      <c r="K9" s="76"/>
      <c r="L9" s="77"/>
      <c r="M9" s="77"/>
      <c r="N9" s="77"/>
      <c r="O9" s="77"/>
      <c r="P9" s="78"/>
      <c r="Q9" s="78"/>
      <c r="R9" s="78"/>
      <c r="S9" s="78"/>
      <c r="T9" s="78"/>
      <c r="U9" s="78"/>
      <c r="V9" s="34"/>
      <c r="W9" s="26"/>
    </row>
    <row r="10" spans="1:25" ht="18" customHeight="1">
      <c r="A10" s="229" t="s">
        <v>86</v>
      </c>
      <c r="B10" s="230"/>
      <c r="C10" s="230"/>
      <c r="D10" s="230"/>
      <c r="E10" s="230"/>
      <c r="F10" s="230"/>
      <c r="I10" s="20"/>
      <c r="J10" s="28"/>
      <c r="K10" s="28"/>
      <c r="L10" s="34"/>
      <c r="M10" s="34"/>
      <c r="N10" s="79"/>
      <c r="O10" s="79"/>
      <c r="P10" s="80"/>
      <c r="Q10" s="80"/>
      <c r="R10" s="80"/>
      <c r="S10" s="80"/>
      <c r="T10" s="80"/>
      <c r="U10" s="80"/>
      <c r="V10" s="34"/>
      <c r="W10" s="26"/>
    </row>
    <row r="11" spans="1:25" ht="8" customHeight="1" thickBot="1">
      <c r="A11" s="68"/>
      <c r="B11" s="33"/>
      <c r="C11" s="37"/>
      <c r="D11" s="37"/>
      <c r="E11" s="28"/>
      <c r="F11" s="28"/>
      <c r="G11" s="28"/>
      <c r="H11" s="28"/>
      <c r="I11" s="20"/>
      <c r="J11" s="28"/>
      <c r="K11" s="28"/>
      <c r="L11" s="28"/>
      <c r="M11" s="28"/>
      <c r="N11" s="79"/>
      <c r="O11" s="79"/>
      <c r="P11" s="80"/>
      <c r="Q11" s="80"/>
      <c r="R11" s="80"/>
      <c r="S11" s="80"/>
      <c r="T11" s="80"/>
      <c r="U11" s="80"/>
      <c r="V11" s="34"/>
      <c r="W11" s="26"/>
    </row>
    <row r="12" spans="1:25" ht="18" customHeight="1">
      <c r="A12" s="20"/>
      <c r="B12" s="101" t="s">
        <v>95</v>
      </c>
      <c r="C12" s="102" t="s">
        <v>102</v>
      </c>
      <c r="G12" s="28"/>
      <c r="H12" s="28"/>
      <c r="I12" s="20"/>
      <c r="J12" s="81"/>
      <c r="K12" s="172" t="s">
        <v>80</v>
      </c>
      <c r="L12" s="172" t="s">
        <v>81</v>
      </c>
      <c r="M12" s="173" t="s">
        <v>82</v>
      </c>
      <c r="N12" s="82" t="s">
        <v>20</v>
      </c>
      <c r="O12" s="82" t="s">
        <v>17</v>
      </c>
      <c r="P12" s="82" t="s">
        <v>18</v>
      </c>
      <c r="Q12" s="82" t="s">
        <v>21</v>
      </c>
      <c r="R12" s="82"/>
      <c r="S12" s="82"/>
      <c r="T12" s="82"/>
      <c r="U12" s="80"/>
      <c r="V12" s="34"/>
      <c r="W12" s="26"/>
      <c r="X12" s="27"/>
      <c r="Y12" s="27"/>
    </row>
    <row r="13" spans="1:25" ht="29" customHeight="1">
      <c r="A13" s="20"/>
      <c r="B13" s="101" t="s">
        <v>96</v>
      </c>
      <c r="C13" s="102" t="s">
        <v>103</v>
      </c>
      <c r="I13" s="20" t="s">
        <v>88</v>
      </c>
      <c r="J13" s="169" t="s">
        <v>14</v>
      </c>
      <c r="K13" s="153"/>
      <c r="L13" s="153"/>
      <c r="M13" s="154"/>
      <c r="N13" s="82" t="str">
        <f>IF(K13="","",K13*O13*P13*4/3*PI()/8)</f>
        <v/>
      </c>
      <c r="O13" s="82" t="str">
        <f>IF(K13="","",IF(L13="",K13,L13))</f>
        <v/>
      </c>
      <c r="P13" s="82" t="str">
        <f>IF(K13="","",IF(M13="",O13,M13))</f>
        <v/>
      </c>
      <c r="Q13" s="82" t="str">
        <f>IF(N13="","",LOG(N13))</f>
        <v/>
      </c>
      <c r="R13" s="82" t="s">
        <v>32</v>
      </c>
      <c r="S13" s="82"/>
      <c r="T13" s="82"/>
      <c r="U13" s="80"/>
      <c r="V13" s="34"/>
      <c r="W13" s="26"/>
      <c r="X13" s="27"/>
      <c r="Y13" s="27"/>
    </row>
    <row r="14" spans="1:25" ht="29" customHeight="1" thickBot="1">
      <c r="A14" s="20"/>
      <c r="B14" s="112" t="s">
        <v>97</v>
      </c>
      <c r="C14" s="177" t="s">
        <v>122</v>
      </c>
      <c r="D14" s="113"/>
      <c r="E14" s="113"/>
      <c r="F14" s="113"/>
      <c r="G14" s="113"/>
      <c r="H14" s="113"/>
      <c r="I14" s="20" t="s">
        <v>89</v>
      </c>
      <c r="J14" s="170" t="s">
        <v>9</v>
      </c>
      <c r="K14" s="155"/>
      <c r="L14" s="155"/>
      <c r="M14" s="156"/>
      <c r="N14" s="82" t="str">
        <f>IF(K14="","",K14*O14*P14*4/3*PI()/8)</f>
        <v/>
      </c>
      <c r="O14" s="82" t="str">
        <f>IF(K14="","",IF(L14="",K14,L14))</f>
        <v/>
      </c>
      <c r="P14" s="82" t="str">
        <f>IF(K14="","",IF(M14="",O14,M14))</f>
        <v/>
      </c>
      <c r="Q14" s="82" t="str">
        <f>IF(N14="","",LOG(N14))</f>
        <v/>
      </c>
      <c r="R14" s="82" t="s">
        <v>2</v>
      </c>
      <c r="S14" s="82"/>
      <c r="T14" s="82"/>
      <c r="U14" s="80"/>
      <c r="V14" s="34"/>
      <c r="W14" s="26"/>
      <c r="X14" s="27"/>
      <c r="Y14" s="27"/>
    </row>
    <row r="15" spans="1:25" ht="30" customHeight="1" thickBot="1">
      <c r="A15" s="84"/>
      <c r="B15" s="33"/>
      <c r="C15" s="20"/>
      <c r="I15" s="20"/>
      <c r="J15" s="28"/>
      <c r="K15" s="28"/>
      <c r="L15" s="28"/>
      <c r="M15" s="28"/>
      <c r="N15" s="79"/>
      <c r="O15" s="79"/>
      <c r="P15" s="80"/>
      <c r="Q15" s="80"/>
      <c r="R15" s="80"/>
      <c r="S15" s="80"/>
      <c r="T15" s="80"/>
      <c r="U15" s="80"/>
      <c r="V15" s="34"/>
      <c r="W15" s="26"/>
    </row>
    <row r="16" spans="1:25" ht="36" customHeight="1" thickTop="1" thickBot="1">
      <c r="A16" s="84"/>
      <c r="B16" s="33"/>
      <c r="D16" s="66"/>
      <c r="I16" s="20" t="s">
        <v>90</v>
      </c>
      <c r="J16" s="168" t="s">
        <v>109</v>
      </c>
      <c r="K16" s="85" t="str">
        <f>IFERROR((Q14-Q13)/O7,"")</f>
        <v/>
      </c>
      <c r="L16" s="86"/>
      <c r="M16" s="87"/>
      <c r="N16" s="82"/>
      <c r="O16" s="82"/>
      <c r="P16" s="82"/>
      <c r="Q16" s="82"/>
      <c r="R16" s="82"/>
      <c r="S16" s="82"/>
      <c r="T16" s="82"/>
      <c r="U16" s="82"/>
      <c r="V16" s="74"/>
      <c r="W16" s="26"/>
      <c r="X16" s="27"/>
    </row>
    <row r="17" spans="1:25" ht="18" customHeight="1" thickTop="1">
      <c r="A17" s="84"/>
      <c r="B17" s="33"/>
      <c r="D17" s="66"/>
      <c r="I17" s="94"/>
      <c r="J17" s="88" t="s">
        <v>33</v>
      </c>
      <c r="K17" s="88" t="s">
        <v>34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74"/>
      <c r="W17" s="89"/>
      <c r="X17" s="90"/>
    </row>
    <row r="18" spans="1:25" ht="18" customHeight="1">
      <c r="A18" s="84"/>
      <c r="B18" s="33"/>
      <c r="D18" s="66"/>
      <c r="I18" s="94"/>
      <c r="J18" s="34"/>
      <c r="K18" s="34"/>
      <c r="L18" s="34"/>
      <c r="M18" s="34"/>
      <c r="N18" s="34"/>
      <c r="O18" s="34"/>
      <c r="P18" s="78"/>
      <c r="Q18" s="78"/>
      <c r="R18" s="78"/>
      <c r="S18" s="78"/>
      <c r="T18" s="78"/>
      <c r="U18" s="78"/>
      <c r="V18" s="34"/>
      <c r="W18" s="26"/>
    </row>
    <row r="19" spans="1:25" ht="10" customHeight="1" thickBot="1">
      <c r="A19" s="70"/>
      <c r="B19" s="70"/>
      <c r="C19" s="70"/>
      <c r="D19" s="70"/>
      <c r="E19" s="70"/>
      <c r="F19" s="70"/>
      <c r="G19" s="70"/>
      <c r="H19" s="70"/>
      <c r="I19" s="70"/>
      <c r="J19" s="76"/>
      <c r="K19" s="76"/>
      <c r="L19" s="77"/>
      <c r="M19" s="77"/>
      <c r="N19" s="77"/>
      <c r="O19" s="77"/>
      <c r="P19" s="78"/>
      <c r="Q19" s="88"/>
      <c r="R19" s="88"/>
      <c r="S19" s="88"/>
      <c r="T19" s="88"/>
      <c r="U19" s="88"/>
      <c r="V19" s="28"/>
    </row>
    <row r="20" spans="1:25" ht="18" customHeight="1">
      <c r="A20" s="229" t="s">
        <v>85</v>
      </c>
      <c r="B20" s="230"/>
      <c r="C20" s="230"/>
      <c r="D20" s="230"/>
      <c r="E20" s="230"/>
      <c r="F20" s="230"/>
      <c r="I20" s="20"/>
      <c r="J20" s="91"/>
      <c r="K20" s="91"/>
      <c r="L20" s="88"/>
      <c r="M20" s="88"/>
      <c r="N20" s="34"/>
      <c r="O20" s="74"/>
      <c r="P20" s="78"/>
      <c r="Q20" s="88"/>
      <c r="R20" s="88"/>
      <c r="S20" s="88"/>
      <c r="T20" s="88"/>
      <c r="U20" s="88"/>
      <c r="V20" s="34"/>
    </row>
    <row r="21" spans="1:25" ht="8" customHeight="1" thickBot="1">
      <c r="A21" s="20"/>
      <c r="B21" s="20"/>
      <c r="C21" s="20"/>
      <c r="I21" s="20"/>
      <c r="J21" s="91"/>
      <c r="K21" s="88"/>
      <c r="L21" s="88" t="s">
        <v>21</v>
      </c>
      <c r="M21" s="88"/>
      <c r="N21" s="88"/>
      <c r="O21" s="88"/>
      <c r="P21" s="88"/>
      <c r="Q21" s="88"/>
      <c r="R21" s="88"/>
      <c r="S21" s="88"/>
      <c r="T21" s="88"/>
      <c r="U21" s="88"/>
      <c r="V21" s="26"/>
      <c r="W21" s="27"/>
      <c r="X21" s="27"/>
      <c r="Y21" s="27"/>
    </row>
    <row r="22" spans="1:25" ht="29" customHeight="1">
      <c r="A22" s="92"/>
      <c r="B22" s="101" t="s">
        <v>98</v>
      </c>
      <c r="C22" s="102" t="s">
        <v>105</v>
      </c>
      <c r="D22" s="102"/>
      <c r="E22" s="102"/>
      <c r="F22" s="102"/>
      <c r="G22" s="102"/>
      <c r="I22" s="20" t="s">
        <v>91</v>
      </c>
      <c r="J22" s="175" t="s">
        <v>83</v>
      </c>
      <c r="K22" s="119"/>
      <c r="L22" s="88" t="str">
        <f>IF(K22="","",LOG(K22))</f>
        <v/>
      </c>
      <c r="M22" s="88" t="s">
        <v>32</v>
      </c>
      <c r="N22" s="88"/>
      <c r="O22" s="88"/>
      <c r="P22" s="88"/>
      <c r="Q22" s="88"/>
      <c r="R22" s="88"/>
      <c r="S22" s="88"/>
      <c r="T22" s="88"/>
      <c r="U22" s="88"/>
      <c r="V22" s="26"/>
      <c r="W22" s="27"/>
      <c r="X22" s="27"/>
      <c r="Y22" s="27"/>
    </row>
    <row r="23" spans="1:25" ht="29" customHeight="1" thickBot="1">
      <c r="A23" s="93"/>
      <c r="B23" s="101" t="s">
        <v>99</v>
      </c>
      <c r="C23" s="102" t="s">
        <v>104</v>
      </c>
      <c r="D23" s="102"/>
      <c r="E23" s="102"/>
      <c r="F23" s="102"/>
      <c r="G23" s="102"/>
      <c r="I23" s="20" t="s">
        <v>92</v>
      </c>
      <c r="J23" s="176" t="s">
        <v>84</v>
      </c>
      <c r="K23" s="120"/>
      <c r="L23" s="88" t="str">
        <f>IF(K23="","",LOG(K23))</f>
        <v/>
      </c>
      <c r="M23" s="88" t="s">
        <v>35</v>
      </c>
      <c r="N23" s="88"/>
      <c r="O23" s="88"/>
      <c r="P23" s="88"/>
      <c r="Q23" s="88"/>
      <c r="R23" s="88"/>
      <c r="S23" s="88"/>
      <c r="T23" s="88"/>
      <c r="U23" s="88"/>
      <c r="V23" s="26"/>
      <c r="W23" s="27"/>
      <c r="X23" s="27"/>
      <c r="Y23" s="27"/>
    </row>
    <row r="24" spans="1:25" ht="18" customHeight="1">
      <c r="B24" s="101" t="s">
        <v>100</v>
      </c>
      <c r="C24" s="178" t="s">
        <v>122</v>
      </c>
      <c r="D24" s="102"/>
      <c r="E24" s="102"/>
      <c r="F24" s="102"/>
      <c r="G24" s="102"/>
      <c r="I24" s="20"/>
      <c r="J24" s="91"/>
      <c r="K24" s="91"/>
      <c r="L24" s="88"/>
      <c r="M24" s="88"/>
      <c r="N24" s="34"/>
      <c r="O24" s="74"/>
      <c r="P24" s="34"/>
      <c r="Q24" s="34"/>
      <c r="R24" s="34"/>
      <c r="S24" s="34"/>
      <c r="T24" s="34"/>
      <c r="U24" s="34"/>
      <c r="V24" s="34"/>
    </row>
    <row r="25" spans="1:25" ht="12" customHeight="1" thickBot="1">
      <c r="C25" s="20"/>
      <c r="I25" s="20"/>
      <c r="J25" s="91"/>
      <c r="K25" s="91"/>
      <c r="L25" s="88"/>
      <c r="M25" s="88"/>
      <c r="N25" s="34"/>
      <c r="O25" s="74"/>
      <c r="P25" s="34"/>
      <c r="Q25" s="34"/>
      <c r="R25" s="34"/>
      <c r="S25" s="34"/>
      <c r="T25" s="34"/>
      <c r="U25" s="34"/>
      <c r="V25" s="34"/>
    </row>
    <row r="26" spans="1:25" s="94" customFormat="1" ht="36" customHeight="1" thickTop="1" thickBot="1">
      <c r="A26" s="93"/>
      <c r="B26" s="91"/>
      <c r="I26" s="20" t="s">
        <v>93</v>
      </c>
      <c r="J26" s="168" t="s">
        <v>109</v>
      </c>
      <c r="K26" s="85" t="str">
        <f>IFERROR((L23-L22)/O7,"")</f>
        <v/>
      </c>
      <c r="L26" s="88"/>
      <c r="M26" s="88"/>
      <c r="N26" s="34"/>
      <c r="O26" s="74"/>
      <c r="P26" s="34"/>
      <c r="Q26" s="34"/>
      <c r="R26" s="34"/>
      <c r="S26" s="34"/>
      <c r="T26" s="34"/>
      <c r="U26" s="34"/>
      <c r="V26" s="34"/>
    </row>
    <row r="27" spans="1:25" ht="18" customHeight="1" thickTop="1">
      <c r="I27" s="94"/>
      <c r="J27" s="88" t="s">
        <v>36</v>
      </c>
      <c r="K27" s="88" t="s">
        <v>37</v>
      </c>
      <c r="L27" s="88"/>
      <c r="M27" s="88"/>
      <c r="N27" s="34"/>
      <c r="O27" s="74"/>
      <c r="P27" s="34"/>
      <c r="Q27" s="34"/>
      <c r="R27" s="34"/>
      <c r="S27" s="34"/>
      <c r="T27" s="34"/>
      <c r="U27" s="34"/>
      <c r="V27" s="34"/>
    </row>
    <row r="28" spans="1:25" s="94" customFormat="1" ht="18" customHeight="1">
      <c r="A28" s="66"/>
      <c r="B28" s="28"/>
      <c r="C28" s="28"/>
      <c r="D28" s="20"/>
      <c r="E28" s="20"/>
      <c r="F28" s="20"/>
      <c r="G28" s="20"/>
      <c r="H28" s="20"/>
      <c r="I28" s="73"/>
      <c r="J28" s="74"/>
      <c r="K28" s="74"/>
      <c r="L28" s="74"/>
      <c r="M28" s="74"/>
      <c r="N28" s="34"/>
      <c r="O28" s="34"/>
      <c r="P28" s="34"/>
      <c r="Q28" s="34"/>
      <c r="R28" s="34"/>
      <c r="S28" s="34"/>
      <c r="T28" s="34"/>
      <c r="U28" s="34"/>
      <c r="V28" s="28"/>
    </row>
    <row r="29" spans="1:25" ht="18" customHeight="1"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28"/>
    </row>
  </sheetData>
  <sheetProtection password="88E8" sheet="1" objects="1" scenarios="1" selectLockedCells="1"/>
  <mergeCells count="2">
    <mergeCell ref="A10:F10"/>
    <mergeCell ref="A20:F20"/>
  </mergeCells>
  <phoneticPr fontId="5"/>
  <pageMargins left="0.30000000000000004" right="0.30000000000000004" top="0.35000000000000003" bottom="0.35000000000000003" header="0.1" footer="0.1"/>
  <pageSetup paperSize="9" orientation="landscape" horizontalDpi="4294967292" verticalDpi="4294967292"/>
  <headerFooter>
    <oddFooter>&amp;L&amp;"Arial,標準"&amp;10&amp;K000000Doubling Time, Doubling Rate and Progression Calculator, Ver2 　Dwonload URL: http://www.kuma-h.or.jp/&amp;R&amp;"Arial,標準"&amp;10&amp;K000000Copyright (C) 2019 Kuma Hospital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8"/>
  <sheetViews>
    <sheetView showGridLines="0" showRowColHeaders="0" showRuler="0" workbookViewId="0">
      <selection activeCell="K7" sqref="K7"/>
    </sheetView>
  </sheetViews>
  <sheetFormatPr baseColWidth="12" defaultColWidth="12.83203125" defaultRowHeight="18" customHeight="1" x14ac:dyDescent="0"/>
  <cols>
    <col min="1" max="1" width="2.33203125" style="66" customWidth="1"/>
    <col min="2" max="2" width="3.33203125" style="28" customWidth="1"/>
    <col min="3" max="3" width="9.83203125" style="28" customWidth="1"/>
    <col min="4" max="7" width="9.83203125" style="20" customWidth="1"/>
    <col min="8" max="8" width="4.5" style="20" customWidth="1"/>
    <col min="9" max="9" width="3.33203125" style="20" customWidth="1"/>
    <col min="10" max="10" width="14.83203125" style="20" customWidth="1"/>
    <col min="11" max="12" width="11.83203125" style="20" customWidth="1"/>
    <col min="13" max="13" width="14.83203125" style="20" customWidth="1"/>
    <col min="14" max="14" width="11.83203125" style="20" customWidth="1"/>
    <col min="15" max="19" width="1.6640625" style="27" customWidth="1"/>
    <col min="20" max="20" width="0.6640625" style="20" customWidth="1"/>
    <col min="21" max="16384" width="12.83203125" style="20"/>
  </cols>
  <sheetData>
    <row r="1" spans="1:22" ht="18" customHeight="1">
      <c r="A1" s="63"/>
      <c r="B1" s="64"/>
      <c r="D1" s="72"/>
    </row>
    <row r="4" spans="1:22" ht="12" customHeight="1">
      <c r="T4" s="27"/>
      <c r="U4" s="27"/>
      <c r="V4" s="27"/>
    </row>
    <row r="5" spans="1:22" ht="18" customHeight="1">
      <c r="A5" s="62" t="s">
        <v>54</v>
      </c>
      <c r="B5" s="33"/>
      <c r="D5" s="66"/>
      <c r="I5" s="61" t="s">
        <v>55</v>
      </c>
      <c r="T5" s="27"/>
      <c r="U5" s="27"/>
      <c r="V5" s="27"/>
    </row>
    <row r="6" spans="1:22" ht="8" customHeight="1" thickBot="1">
      <c r="A6" s="32"/>
      <c r="B6" s="33"/>
      <c r="D6" s="66"/>
      <c r="H6" s="32"/>
      <c r="L6" s="26"/>
      <c r="M6" s="26"/>
      <c r="N6" s="26"/>
      <c r="T6" s="27"/>
      <c r="U6" s="27"/>
      <c r="V6" s="27"/>
    </row>
    <row r="7" spans="1:22" ht="25" customHeight="1">
      <c r="A7" s="20"/>
      <c r="B7" s="106" t="s">
        <v>61</v>
      </c>
      <c r="C7" s="107" t="s">
        <v>136</v>
      </c>
      <c r="D7" s="108"/>
      <c r="E7" s="109"/>
      <c r="F7" s="109"/>
      <c r="G7" s="109"/>
      <c r="I7" s="73" t="s">
        <v>69</v>
      </c>
      <c r="J7" s="181" t="s">
        <v>16</v>
      </c>
      <c r="K7" s="161"/>
      <c r="L7" s="231" t="s">
        <v>56</v>
      </c>
      <c r="M7" s="182" t="s">
        <v>106</v>
      </c>
      <c r="N7" s="151"/>
      <c r="P7" s="88" t="s">
        <v>40</v>
      </c>
      <c r="Q7" s="195" t="str">
        <f>IF(Q8="",IFERROR(LOG(2)*Q8,""),IFERROR(LOG(2)/Q8,""))</f>
        <v/>
      </c>
      <c r="T7" s="27"/>
      <c r="U7" s="27"/>
      <c r="V7" s="27"/>
    </row>
    <row r="8" spans="1:22" ht="25" customHeight="1" thickBot="1">
      <c r="A8" s="20"/>
      <c r="B8" s="20"/>
      <c r="C8" s="105" t="s">
        <v>76</v>
      </c>
      <c r="D8" s="66"/>
      <c r="G8" s="28"/>
      <c r="H8" s="28"/>
      <c r="I8" s="73" t="s">
        <v>70</v>
      </c>
      <c r="J8" s="171" t="s">
        <v>107</v>
      </c>
      <c r="K8" s="201"/>
      <c r="L8" s="232"/>
      <c r="M8" s="183" t="s">
        <v>108</v>
      </c>
      <c r="N8" s="160"/>
      <c r="O8" s="195"/>
      <c r="P8" s="26" t="s">
        <v>41</v>
      </c>
      <c r="Q8" s="196" t="str">
        <f>IFERROR(IF(K7="",1/N7,K7),"")</f>
        <v/>
      </c>
      <c r="T8" s="27"/>
      <c r="U8" s="27"/>
      <c r="V8" s="27"/>
    </row>
    <row r="9" spans="1:22" ht="18" customHeight="1">
      <c r="A9" s="20"/>
      <c r="B9" s="101" t="s">
        <v>62</v>
      </c>
      <c r="C9" s="102" t="s">
        <v>75</v>
      </c>
      <c r="D9" s="66"/>
      <c r="G9" s="28"/>
      <c r="H9" s="28"/>
      <c r="I9" s="28"/>
      <c r="J9" s="28"/>
      <c r="K9" s="28"/>
      <c r="L9" s="28"/>
      <c r="M9" s="28"/>
      <c r="N9" s="28"/>
      <c r="O9" s="195"/>
      <c r="P9" s="26" t="s">
        <v>137</v>
      </c>
      <c r="Q9" s="196">
        <f>IFERROR(IF(K8="",N8,K8),"")</f>
        <v>0</v>
      </c>
      <c r="T9" s="27"/>
      <c r="U9" s="27"/>
      <c r="V9" s="27"/>
    </row>
    <row r="10" spans="1:22" ht="18" customHeight="1" thickBot="1">
      <c r="A10" s="70"/>
      <c r="B10" s="70"/>
      <c r="C10" s="70"/>
      <c r="D10" s="70"/>
      <c r="E10" s="70"/>
      <c r="F10" s="70"/>
      <c r="G10" s="70"/>
      <c r="H10" s="70"/>
      <c r="I10" s="103"/>
      <c r="J10" s="70"/>
      <c r="K10" s="70"/>
      <c r="L10" s="95"/>
      <c r="M10" s="95"/>
      <c r="N10" s="95"/>
      <c r="O10" s="197"/>
      <c r="T10" s="27"/>
      <c r="U10" s="27"/>
      <c r="V10" s="27"/>
    </row>
    <row r="11" spans="1:22" ht="18" customHeight="1">
      <c r="A11" s="229" t="s">
        <v>60</v>
      </c>
      <c r="B11" s="229"/>
      <c r="C11" s="229"/>
      <c r="D11" s="229"/>
      <c r="E11" s="229"/>
      <c r="I11" s="73"/>
      <c r="N11" s="27"/>
      <c r="T11" s="27"/>
      <c r="U11" s="27"/>
      <c r="V11" s="27"/>
    </row>
    <row r="12" spans="1:22" ht="8" customHeight="1" thickBot="1">
      <c r="A12" s="20"/>
      <c r="B12" s="33"/>
      <c r="D12" s="28"/>
      <c r="E12" s="28"/>
      <c r="F12" s="28"/>
      <c r="G12" s="28"/>
      <c r="H12" s="28"/>
      <c r="I12" s="73"/>
      <c r="N12" s="79"/>
      <c r="O12" s="79"/>
      <c r="P12" s="79"/>
      <c r="Q12" s="79"/>
      <c r="R12" s="79"/>
      <c r="S12" s="79"/>
      <c r="T12" s="79"/>
      <c r="U12" s="79"/>
      <c r="V12" s="198"/>
    </row>
    <row r="13" spans="1:22" ht="18" customHeight="1">
      <c r="A13" s="20"/>
      <c r="B13" s="101" t="s">
        <v>63</v>
      </c>
      <c r="C13" s="102" t="s">
        <v>67</v>
      </c>
      <c r="I13" s="73"/>
      <c r="J13" s="184"/>
      <c r="K13" s="172" t="s">
        <v>80</v>
      </c>
      <c r="L13" s="172" t="s">
        <v>81</v>
      </c>
      <c r="M13" s="173" t="s">
        <v>82</v>
      </c>
      <c r="N13" s="82"/>
      <c r="O13" s="82" t="s">
        <v>20</v>
      </c>
      <c r="P13" s="82" t="s">
        <v>17</v>
      </c>
      <c r="Q13" s="82" t="s">
        <v>18</v>
      </c>
      <c r="R13" s="82" t="s">
        <v>21</v>
      </c>
      <c r="S13" s="82"/>
      <c r="T13" s="79"/>
      <c r="U13" s="79"/>
      <c r="V13" s="198"/>
    </row>
    <row r="14" spans="1:22" ht="30" customHeight="1" thickBot="1">
      <c r="A14" s="20"/>
      <c r="B14" s="101" t="s">
        <v>64</v>
      </c>
      <c r="C14" s="178" t="s">
        <v>125</v>
      </c>
      <c r="I14" s="73" t="s">
        <v>71</v>
      </c>
      <c r="J14" s="171" t="s">
        <v>8</v>
      </c>
      <c r="K14" s="155"/>
      <c r="L14" s="155"/>
      <c r="M14" s="156"/>
      <c r="N14" s="82"/>
      <c r="O14" s="82" t="str">
        <f>IF(K14="","",K14*P14*Q14*4/3*PI()/8)</f>
        <v/>
      </c>
      <c r="P14" s="82" t="str">
        <f>IF(K14="","",IF(L14="",K14,L14))</f>
        <v/>
      </c>
      <c r="Q14" s="82" t="str">
        <f>IF(K14="","",IF(M14="",P14,M14))</f>
        <v/>
      </c>
      <c r="R14" s="82" t="str">
        <f>IF(O14="","",LOG(O14))</f>
        <v/>
      </c>
      <c r="S14" s="82" t="s">
        <v>42</v>
      </c>
      <c r="T14" s="79"/>
      <c r="U14" s="83"/>
      <c r="V14" s="198"/>
    </row>
    <row r="15" spans="1:22" ht="18" customHeight="1">
      <c r="A15" s="20"/>
      <c r="C15" s="185" t="s">
        <v>123</v>
      </c>
      <c r="I15" s="73"/>
      <c r="N15" s="82"/>
      <c r="O15" s="82"/>
      <c r="P15" s="82"/>
      <c r="Q15" s="82"/>
      <c r="R15" s="82"/>
      <c r="S15" s="82"/>
      <c r="T15" s="79"/>
      <c r="U15" s="83"/>
      <c r="V15" s="198"/>
    </row>
    <row r="16" spans="1:22" ht="12" customHeight="1" thickBot="1">
      <c r="A16" s="84"/>
      <c r="B16" s="37"/>
      <c r="C16" s="20"/>
      <c r="I16" s="73"/>
      <c r="N16" s="82"/>
      <c r="O16" s="82"/>
      <c r="P16" s="82" t="s">
        <v>38</v>
      </c>
      <c r="Q16" s="82"/>
      <c r="R16" s="82"/>
      <c r="S16" s="82"/>
      <c r="T16" s="79"/>
      <c r="U16" s="83"/>
      <c r="V16" s="198"/>
    </row>
    <row r="17" spans="1:22" ht="36" customHeight="1" thickTop="1" thickBot="1">
      <c r="A17" s="84"/>
      <c r="B17" s="33"/>
      <c r="D17" s="66"/>
      <c r="I17" s="73" t="s">
        <v>72</v>
      </c>
      <c r="J17" s="179" t="s">
        <v>9</v>
      </c>
      <c r="K17" s="96" t="str">
        <f>IFERROR((3/4/PI()*O17/P17/Q17*8)^(1/3),"")</f>
        <v/>
      </c>
      <c r="L17" s="96" t="str">
        <f>IF(L14="","",K17*P17)</f>
        <v/>
      </c>
      <c r="M17" s="97" t="str">
        <f>IF(M14="","",K17*Q17)</f>
        <v/>
      </c>
      <c r="N17" s="82"/>
      <c r="O17" s="82" t="str">
        <f>IFERROR(10^R17,"")</f>
        <v/>
      </c>
      <c r="P17" s="82">
        <f>IF(L14="",1,L14/K14)</f>
        <v>1</v>
      </c>
      <c r="Q17" s="82">
        <f>IF(M14="",1,M14/K14)</f>
        <v>1</v>
      </c>
      <c r="R17" s="82" t="str">
        <f>IFERROR(Q7*Q9+R14,"")</f>
        <v/>
      </c>
      <c r="S17" s="82" t="s">
        <v>35</v>
      </c>
      <c r="T17" s="79"/>
      <c r="U17" s="83"/>
      <c r="V17" s="198"/>
    </row>
    <row r="18" spans="1:22" ht="18" customHeight="1" thickTop="1">
      <c r="A18" s="84"/>
      <c r="B18" s="33"/>
      <c r="D18" s="66"/>
      <c r="I18" s="104"/>
      <c r="J18" s="86"/>
      <c r="K18" s="86"/>
      <c r="L18" s="86"/>
      <c r="M18" s="86"/>
      <c r="N18" s="82"/>
      <c r="O18" s="82"/>
      <c r="P18" s="82"/>
      <c r="Q18" s="82"/>
      <c r="R18" s="82" t="s">
        <v>39</v>
      </c>
      <c r="S18" s="82"/>
      <c r="T18" s="79"/>
      <c r="U18" s="83"/>
      <c r="V18" s="198"/>
    </row>
    <row r="19" spans="1:22" ht="18" customHeight="1">
      <c r="A19" s="84"/>
      <c r="B19" s="33"/>
      <c r="D19" s="66"/>
      <c r="I19" s="104"/>
      <c r="J19" s="86"/>
      <c r="K19" s="86"/>
      <c r="L19" s="86"/>
      <c r="M19" s="86"/>
      <c r="N19" s="82"/>
      <c r="O19" s="82"/>
      <c r="P19" s="82"/>
      <c r="Q19" s="82"/>
      <c r="R19" s="82"/>
      <c r="S19" s="82"/>
      <c r="T19" s="79"/>
      <c r="U19" s="83"/>
      <c r="V19" s="198"/>
    </row>
    <row r="20" spans="1:22" ht="18" customHeight="1">
      <c r="A20" s="84"/>
      <c r="B20" s="33"/>
      <c r="D20" s="66"/>
      <c r="I20" s="104"/>
      <c r="J20" s="86"/>
      <c r="K20" s="86"/>
      <c r="L20" s="86"/>
      <c r="M20" s="86"/>
      <c r="N20" s="199"/>
      <c r="O20" s="199"/>
      <c r="P20" s="199"/>
      <c r="Q20" s="199"/>
      <c r="R20" s="199"/>
      <c r="S20" s="199"/>
      <c r="T20" s="198"/>
      <c r="U20" s="200"/>
      <c r="V20" s="198"/>
    </row>
    <row r="21" spans="1:22" ht="12" customHeight="1" thickBot="1">
      <c r="A21" s="70"/>
      <c r="B21" s="70"/>
      <c r="C21" s="70"/>
      <c r="D21" s="70"/>
      <c r="E21" s="70"/>
      <c r="F21" s="70"/>
      <c r="G21" s="70"/>
      <c r="H21" s="70"/>
      <c r="I21" s="103"/>
      <c r="J21" s="70"/>
      <c r="K21" s="70"/>
      <c r="L21" s="95"/>
      <c r="M21" s="95"/>
      <c r="N21" s="95"/>
      <c r="O21" s="95"/>
      <c r="T21" s="27"/>
      <c r="U21" s="27"/>
    </row>
    <row r="22" spans="1:22" ht="18" customHeight="1">
      <c r="A22" s="229" t="s">
        <v>59</v>
      </c>
      <c r="B22" s="230"/>
      <c r="C22" s="230"/>
      <c r="D22" s="230"/>
      <c r="E22" s="230"/>
      <c r="I22" s="73"/>
      <c r="J22" s="94"/>
      <c r="K22" s="94"/>
      <c r="M22" s="87"/>
      <c r="N22" s="27"/>
      <c r="O22" s="90"/>
      <c r="T22" s="27"/>
      <c r="U22" s="27"/>
      <c r="V22" s="27"/>
    </row>
    <row r="23" spans="1:22" ht="8" customHeight="1" thickBot="1">
      <c r="A23" s="20"/>
      <c r="B23" s="20"/>
      <c r="C23" s="20"/>
      <c r="I23" s="73"/>
      <c r="J23" s="94"/>
      <c r="K23" s="94"/>
      <c r="L23" s="88" t="s">
        <v>21</v>
      </c>
      <c r="M23" s="88"/>
      <c r="N23" s="26"/>
      <c r="O23" s="90"/>
      <c r="T23" s="26"/>
      <c r="U23" s="26"/>
      <c r="V23" s="26"/>
    </row>
    <row r="24" spans="1:22" ht="30" customHeight="1" thickBot="1">
      <c r="A24" s="93"/>
      <c r="B24" s="101" t="s">
        <v>65</v>
      </c>
      <c r="C24" s="102" t="s">
        <v>68</v>
      </c>
      <c r="D24" s="66"/>
      <c r="I24" s="73" t="s">
        <v>73</v>
      </c>
      <c r="J24" s="180" t="s">
        <v>57</v>
      </c>
      <c r="K24" s="121"/>
      <c r="L24" s="88" t="str">
        <f>IF(K24="","",LOG(K24))</f>
        <v/>
      </c>
      <c r="M24" s="88" t="s">
        <v>43</v>
      </c>
      <c r="N24" s="89"/>
      <c r="O24" s="90"/>
      <c r="T24" s="26"/>
      <c r="U24" s="26"/>
      <c r="V24" s="26"/>
    </row>
    <row r="25" spans="1:22" ht="18" customHeight="1">
      <c r="A25" s="93"/>
      <c r="B25" s="101" t="s">
        <v>66</v>
      </c>
      <c r="C25" s="178" t="s">
        <v>124</v>
      </c>
      <c r="D25" s="66"/>
      <c r="I25" s="73"/>
      <c r="K25" s="87"/>
      <c r="L25" s="88"/>
      <c r="M25" s="88"/>
      <c r="N25" s="89"/>
      <c r="O25" s="90"/>
      <c r="T25" s="26"/>
      <c r="U25" s="26"/>
      <c r="V25" s="26"/>
    </row>
    <row r="26" spans="1:22" ht="12" customHeight="1" thickBot="1">
      <c r="B26" s="20"/>
      <c r="C26" s="20"/>
      <c r="I26" s="73"/>
      <c r="K26" s="87"/>
      <c r="L26" s="88"/>
      <c r="M26" s="88"/>
      <c r="N26" s="26"/>
      <c r="O26" s="90"/>
      <c r="T26" s="26"/>
      <c r="U26" s="26"/>
      <c r="V26" s="26"/>
    </row>
    <row r="27" spans="1:22" s="94" customFormat="1" ht="36" customHeight="1" thickTop="1" thickBot="1">
      <c r="A27" s="93"/>
      <c r="B27" s="91"/>
      <c r="I27" s="73" t="s">
        <v>74</v>
      </c>
      <c r="J27" s="179" t="s">
        <v>58</v>
      </c>
      <c r="K27" s="98" t="str">
        <f>IFERROR(10^L27,"")</f>
        <v/>
      </c>
      <c r="L27" s="88" t="str">
        <f>IFERROR(Q7*Q9+L24,"")</f>
        <v/>
      </c>
      <c r="M27" s="88" t="s">
        <v>35</v>
      </c>
      <c r="N27" s="89"/>
      <c r="O27" s="90"/>
      <c r="P27" s="90"/>
      <c r="Q27" s="90"/>
      <c r="R27" s="90"/>
      <c r="S27" s="90"/>
      <c r="T27" s="89"/>
      <c r="U27" s="89"/>
      <c r="V27" s="89"/>
    </row>
    <row r="28" spans="1:22" ht="18" customHeight="1" thickTop="1">
      <c r="I28" s="91"/>
      <c r="J28" s="86"/>
      <c r="K28" s="86"/>
      <c r="L28" s="88" t="s">
        <v>22</v>
      </c>
      <c r="M28" s="88"/>
      <c r="N28" s="89"/>
      <c r="O28" s="90"/>
      <c r="T28" s="26"/>
      <c r="U28" s="26"/>
      <c r="V28" s="26"/>
    </row>
    <row r="29" spans="1:22" s="94" customFormat="1" ht="18" customHeight="1">
      <c r="A29" s="66"/>
      <c r="B29" s="28"/>
      <c r="C29" s="28"/>
      <c r="D29" s="20"/>
      <c r="E29" s="20"/>
      <c r="F29" s="20"/>
      <c r="G29" s="20"/>
      <c r="H29" s="20"/>
      <c r="I29" s="20"/>
      <c r="J29" s="20"/>
      <c r="K29" s="20"/>
      <c r="L29" s="26"/>
      <c r="M29" s="26"/>
      <c r="N29" s="26"/>
      <c r="O29" s="27"/>
      <c r="P29" s="27"/>
      <c r="Q29" s="27"/>
      <c r="R29" s="27"/>
      <c r="S29" s="27"/>
      <c r="T29" s="26"/>
      <c r="U29" s="26"/>
      <c r="V29" s="26"/>
    </row>
    <row r="30" spans="1:22" ht="18" customHeight="1">
      <c r="L30" s="26"/>
      <c r="M30" s="26"/>
      <c r="N30" s="26"/>
      <c r="T30" s="26"/>
      <c r="U30" s="26"/>
      <c r="V30" s="26"/>
    </row>
    <row r="31" spans="1:22" ht="18" customHeight="1">
      <c r="L31" s="26"/>
      <c r="M31" s="26"/>
      <c r="N31" s="26"/>
      <c r="T31" s="26"/>
      <c r="U31" s="26"/>
    </row>
    <row r="32" spans="1:22" s="94" customFormat="1" ht="18" customHeight="1">
      <c r="A32" s="66"/>
      <c r="B32" s="28"/>
      <c r="C32" s="28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7"/>
      <c r="P32" s="27"/>
      <c r="Q32" s="27"/>
      <c r="R32" s="27"/>
      <c r="S32" s="27"/>
      <c r="T32" s="20"/>
      <c r="U32" s="20"/>
      <c r="V32" s="20"/>
    </row>
    <row r="34" spans="1:22" s="94" customFormat="1" ht="18" customHeight="1">
      <c r="A34" s="66"/>
      <c r="B34" s="28"/>
      <c r="C34" s="28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7"/>
      <c r="P34" s="27"/>
      <c r="Q34" s="27"/>
      <c r="R34" s="27"/>
      <c r="S34" s="27"/>
      <c r="T34" s="20"/>
      <c r="U34" s="20"/>
      <c r="V34" s="20"/>
    </row>
    <row r="35" spans="1:22" s="94" customFormat="1" ht="18" customHeight="1">
      <c r="A35" s="66"/>
      <c r="B35" s="28"/>
      <c r="C35" s="28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7"/>
      <c r="P35" s="27"/>
      <c r="Q35" s="27"/>
      <c r="R35" s="27"/>
      <c r="S35" s="27"/>
      <c r="T35" s="20"/>
      <c r="U35" s="20"/>
      <c r="V35" s="20"/>
    </row>
    <row r="36" spans="1:22" s="94" customFormat="1" ht="18" customHeight="1">
      <c r="A36" s="66"/>
      <c r="B36" s="28"/>
      <c r="C36" s="28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7"/>
      <c r="P36" s="27"/>
      <c r="Q36" s="27"/>
      <c r="R36" s="27"/>
      <c r="S36" s="27"/>
      <c r="T36" s="20"/>
      <c r="U36" s="20"/>
      <c r="V36" s="20"/>
    </row>
    <row r="37" spans="1:22" s="94" customFormat="1" ht="18" customHeight="1">
      <c r="A37" s="66"/>
      <c r="B37" s="28"/>
      <c r="C37" s="28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7"/>
      <c r="P37" s="27"/>
      <c r="Q37" s="27"/>
      <c r="R37" s="27"/>
      <c r="S37" s="27"/>
      <c r="T37" s="20"/>
      <c r="U37" s="20"/>
      <c r="V37" s="20"/>
    </row>
    <row r="38" spans="1:22" s="94" customFormat="1" ht="18" customHeight="1">
      <c r="A38" s="66"/>
      <c r="B38" s="28"/>
      <c r="C38" s="28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7"/>
      <c r="P38" s="27"/>
      <c r="Q38" s="27"/>
      <c r="R38" s="27"/>
      <c r="S38" s="27"/>
      <c r="T38" s="20"/>
      <c r="U38" s="20"/>
      <c r="V38" s="20"/>
    </row>
  </sheetData>
  <sheetProtection password="88E8" sheet="1" objects="1" scenarios="1" selectLockedCells="1"/>
  <mergeCells count="3">
    <mergeCell ref="L7:L8"/>
    <mergeCell ref="A11:E11"/>
    <mergeCell ref="A22:E22"/>
  </mergeCells>
  <phoneticPr fontId="5"/>
  <pageMargins left="0.30000000000000004" right="0.30000000000000004" top="0.35000000000000003" bottom="0.35000000000000003" header="0.1" footer="0.1"/>
  <pageSetup paperSize="9" orientation="landscape" horizontalDpi="4294967292" verticalDpi="4294967292"/>
  <headerFooter>
    <oddFooter>&amp;L&amp;"Arial,標準"&amp;10&amp;K000000Doubling Time, Doubling Rate and Progression Calculator, Ver2 　Dwonload URL: http://www.kuma-h.or.jp/&amp;R&amp;"Arial,標準"&amp;10&amp;K000000Copyright (C) 2019 Kuma Hospital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showRuler="0" workbookViewId="0"/>
  </sheetViews>
  <sheetFormatPr baseColWidth="12" defaultColWidth="5.83203125" defaultRowHeight="15" customHeight="1" x14ac:dyDescent="0"/>
  <cols>
    <col min="1" max="16384" width="5.83203125" style="1"/>
  </cols>
  <sheetData/>
  <sheetProtection password="88E8" sheet="1" objects="1" scenarios="1" selectLockedCells="1" selectUnlockedCells="1"/>
  <phoneticPr fontId="5"/>
  <pageMargins left="0.30000000000000004" right="0.30000000000000004" top="0.35000000000000003" bottom="0.35000000000000003" header="0.1" footer="0.1"/>
  <pageSetup paperSize="9" orientation="landscape" horizontalDpi="4294967292" verticalDpi="4294967292"/>
  <headerFooter>
    <oddFooter>&amp;L&amp;"Arial,標準"&amp;10&amp;K000000Doubling Time, Doubling Rate and Progression Calculator, Ver2 　Dwonload URL: http://www.kuma-h.or.jp/&amp;R&amp;"Arial,標準"&amp;10&amp;K000000Copyright (C) 2019 Kuma Hospital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showRuler="0" workbookViewId="0"/>
  </sheetViews>
  <sheetFormatPr baseColWidth="12" defaultColWidth="5.83203125" defaultRowHeight="15" customHeight="1" x14ac:dyDescent="0"/>
  <cols>
    <col min="1" max="16384" width="5.83203125" style="1"/>
  </cols>
  <sheetData/>
  <sheetProtection password="88E8" sheet="1" objects="1" scenarios="1" selectLockedCells="1" selectUnlockedCells="1"/>
  <phoneticPr fontId="5"/>
  <pageMargins left="0.30000000000000004" right="0.30000000000000004" top="0.35000000000000003" bottom="0.35000000000000003" header="0.1" footer="0.1"/>
  <pageSetup paperSize="9" orientation="landscape" horizontalDpi="4294967292" verticalDpi="4294967292"/>
  <headerFooter>
    <oddFooter>&amp;L&amp;"Arial,標準"&amp;10&amp;K000000Doubling Time, Doubling Rate and Progression Calculator, Ver2 　Dwonload URL: http://www.kuma-h.or.jp/&amp;R&amp;"Arial,標準"&amp;10&amp;K000000Copyright (C) 2019 Kuma Hospital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showRuler="0" workbookViewId="0"/>
  </sheetViews>
  <sheetFormatPr baseColWidth="12" defaultColWidth="5.83203125" defaultRowHeight="15" customHeight="1" x14ac:dyDescent="0"/>
  <cols>
    <col min="1" max="16384" width="5.83203125" style="1"/>
  </cols>
  <sheetData/>
  <sheetProtection password="88E8" sheet="1" objects="1" scenarios="1" selectLockedCells="1" selectUnlockedCells="1"/>
  <phoneticPr fontId="5"/>
  <pageMargins left="0.30000000000000004" right="0.30000000000000004" top="0.35000000000000003" bottom="0.35000000000000003" header="0.1" footer="0.1"/>
  <pageSetup paperSize="9" orientation="landscape" horizontalDpi="4294967292" verticalDpi="4294967292"/>
  <headerFooter>
    <oddFooter>&amp;L&amp;"Arial,標準"&amp;10&amp;K000000Doubling Time, Doubling Rate and Progression Calculator, Ver2 　Dwonload URL: http://www.kuma-h.or.jp/&amp;R&amp;"Arial,標準"&amp;10&amp;K000000Copyright (C) 2019 Kuma Hospital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showRuler="0" workbookViewId="0"/>
  </sheetViews>
  <sheetFormatPr baseColWidth="12" defaultColWidth="5.83203125" defaultRowHeight="15" customHeight="1" x14ac:dyDescent="0"/>
  <cols>
    <col min="1" max="16384" width="5.83203125" style="1"/>
  </cols>
  <sheetData/>
  <sheetProtection password="88E8" sheet="1" objects="1" scenarios="1" selectLockedCells="1" selectUnlockedCells="1"/>
  <phoneticPr fontId="5"/>
  <pageMargins left="0.30000000000000004" right="0.30000000000000004" top="0.35000000000000003" bottom="0.35000000000000003" header="0.1" footer="0.1"/>
  <pageSetup paperSize="9" orientation="landscape" horizontalDpi="4294967292" verticalDpi="4294967292"/>
  <headerFooter>
    <oddFooter>&amp;L&amp;"Arial,標準"&amp;10&amp;K000000Doubling Time, Doubling Rate and Progression Calculator, Ver2 　Dwonload URL: http://www.kuma-h.or.jp/&amp;R&amp;"Arial,標準"&amp;10&amp;K000000Copyright (C) 2019 Kuma Hospital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showRuler="0" workbookViewId="0"/>
  </sheetViews>
  <sheetFormatPr baseColWidth="12" defaultColWidth="5.83203125" defaultRowHeight="15" customHeight="1" x14ac:dyDescent="0"/>
  <cols>
    <col min="1" max="16384" width="5.83203125" style="1"/>
  </cols>
  <sheetData/>
  <sheetProtection password="88E8" sheet="1" objects="1" scenarios="1" selectLockedCells="1" selectUnlockedCells="1"/>
  <phoneticPr fontId="5"/>
  <pageMargins left="0.30000000000000004" right="0.30000000000000004" top="0.35000000000000003" bottom="0.35000000000000003" header="0.1" footer="0.1"/>
  <pageSetup paperSize="9" orientation="landscape" horizontalDpi="4294967292" verticalDpi="4294967292"/>
  <headerFooter>
    <oddFooter>&amp;L&amp;"Arial,標準"&amp;10&amp;K000000Doubling Time, Doubling Rate and Progression Calculator, Ver2 　Dwonload URL: http://www.kuma-h.or.jp/&amp;R&amp;"Arial,標準"&amp;10&amp;K000000Copyright (C) 2019 Kuma Hospital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showRuler="0" workbookViewId="0"/>
  </sheetViews>
  <sheetFormatPr baseColWidth="12" defaultColWidth="5.83203125" defaultRowHeight="15" customHeight="1" x14ac:dyDescent="0"/>
  <cols>
    <col min="1" max="16384" width="5.83203125" style="1"/>
  </cols>
  <sheetData/>
  <sheetProtection password="88E8" sheet="1" objects="1" scenarios="1" selectLockedCells="1" selectUnlockedCells="1"/>
  <phoneticPr fontId="5"/>
  <pageMargins left="0.30000000000000004" right="0.30000000000000004" top="0.35000000000000003" bottom="0.35000000000000003" header="0.1" footer="0.1"/>
  <pageSetup paperSize="9" orientation="landscape" horizontalDpi="4294967292" verticalDpi="4294967292"/>
  <headerFooter>
    <oddFooter>&amp;L&amp;"Arial,標準"&amp;10&amp;K000000Doubling Time, Doubling Rate and Progression Calculator, Ver2 　Dwonload URL: http://www.kuma-h.or.jp/&amp;R&amp;"Arial,標準"&amp;10&amp;K000000Copyright (C) 2019 Kuma Hospital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showRuler="0" workbookViewId="0"/>
  </sheetViews>
  <sheetFormatPr baseColWidth="12" defaultColWidth="5.83203125" defaultRowHeight="15" customHeight="1" x14ac:dyDescent="0"/>
  <cols>
    <col min="1" max="16384" width="5.83203125" style="1"/>
  </cols>
  <sheetData/>
  <sheetProtection password="88E8" sheet="1" objects="1" scenarios="1" selectLockedCells="1" selectUnlockedCells="1"/>
  <phoneticPr fontId="5"/>
  <pageMargins left="0.30000000000000004" right="0.30000000000000004" top="0.35000000000000003" bottom="0.35000000000000003" header="0.1" footer="0.1"/>
  <pageSetup paperSize="9" orientation="landscape" horizontalDpi="4294967292" verticalDpi="4294967292"/>
  <headerFooter>
    <oddFooter>&amp;L&amp;"Arial,標準"&amp;10&amp;K000000Doubling Time, Doubling Rate and Progression Calculator, Ver2 　Dwonload URL: http://www.kuma-h.or.jp/&amp;R&amp;"Arial,標準"&amp;10&amp;K000000Copyright (C) 2019 Kuma Hospital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23"/>
  <sheetViews>
    <sheetView showGridLines="0" showRowColHeaders="0" showRuler="0" zoomScaleSheetLayoutView="100" workbookViewId="0">
      <selection activeCell="C23" sqref="C23"/>
    </sheetView>
  </sheetViews>
  <sheetFormatPr baseColWidth="12" defaultColWidth="12.83203125" defaultRowHeight="18" customHeight="1" x14ac:dyDescent="0"/>
  <cols>
    <col min="1" max="1" width="2.33203125" style="2" customWidth="1"/>
    <col min="2" max="2" width="3.33203125" style="2" customWidth="1"/>
    <col min="3" max="3" width="17.83203125" style="18" customWidth="1"/>
    <col min="4" max="4" width="17.83203125" style="19" customWidth="1"/>
    <col min="5" max="8" width="1.6640625" style="3" customWidth="1"/>
    <col min="9" max="16" width="7.1640625" style="4" customWidth="1"/>
    <col min="17" max="19" width="7.1640625" style="2" customWidth="1"/>
    <col min="20" max="20" width="2.6640625" style="2" customWidth="1"/>
    <col min="21" max="21" width="2.83203125" style="2" customWidth="1"/>
    <col min="22" max="32" width="7.1640625" style="2" customWidth="1"/>
    <col min="33" max="33" width="2.83203125" style="2" customWidth="1"/>
    <col min="34" max="35" width="7.83203125" style="2" customWidth="1"/>
    <col min="36" max="16384" width="12.83203125" style="2"/>
  </cols>
  <sheetData>
    <row r="1" spans="1:32" s="20" customFormat="1" ht="18" customHeight="1">
      <c r="A1" s="63"/>
      <c r="B1" s="63"/>
      <c r="C1" s="64"/>
      <c r="D1" s="40"/>
      <c r="E1" s="65"/>
      <c r="F1" s="26"/>
      <c r="G1" s="26"/>
      <c r="H1" s="26"/>
      <c r="I1" s="27"/>
      <c r="J1" s="27"/>
      <c r="K1" s="27"/>
      <c r="L1" s="27"/>
      <c r="M1" s="27"/>
      <c r="N1" s="27"/>
      <c r="O1" s="27"/>
      <c r="P1" s="27"/>
    </row>
    <row r="2" spans="1:32" s="20" customFormat="1" ht="18" customHeight="1">
      <c r="A2" s="66"/>
      <c r="B2" s="66"/>
      <c r="C2" s="28"/>
      <c r="D2" s="40"/>
      <c r="E2" s="26"/>
      <c r="F2" s="26"/>
      <c r="G2" s="26"/>
      <c r="H2" s="26"/>
      <c r="I2" s="27"/>
      <c r="J2" s="27"/>
      <c r="K2" s="27"/>
      <c r="L2" s="27"/>
      <c r="M2" s="27"/>
      <c r="N2" s="27"/>
      <c r="O2" s="27"/>
      <c r="P2" s="27"/>
    </row>
    <row r="3" spans="1:32" s="20" customFormat="1" ht="18" customHeight="1">
      <c r="A3" s="66"/>
      <c r="B3" s="66"/>
      <c r="C3" s="28"/>
      <c r="D3" s="40"/>
      <c r="E3" s="26"/>
      <c r="F3" s="26"/>
      <c r="G3" s="26"/>
      <c r="H3" s="26"/>
      <c r="I3" s="27"/>
      <c r="J3" s="27"/>
      <c r="K3" s="27"/>
      <c r="L3" s="27"/>
      <c r="M3" s="27"/>
      <c r="N3" s="27"/>
      <c r="O3" s="27"/>
      <c r="P3" s="27"/>
    </row>
    <row r="4" spans="1:32" s="20" customFormat="1" ht="8" customHeight="1">
      <c r="A4" s="66"/>
      <c r="B4" s="66"/>
      <c r="C4" s="28"/>
      <c r="D4" s="40"/>
      <c r="E4" s="26"/>
      <c r="F4" s="26"/>
      <c r="G4" s="26"/>
      <c r="H4" s="26"/>
      <c r="I4" s="27"/>
      <c r="J4" s="27"/>
      <c r="K4" s="27"/>
      <c r="L4" s="27"/>
      <c r="M4" s="27"/>
      <c r="N4" s="27"/>
      <c r="O4" s="27"/>
      <c r="P4" s="27"/>
    </row>
    <row r="5" spans="1:32" s="20" customFormat="1" ht="18" customHeight="1">
      <c r="A5" s="32" t="s">
        <v>46</v>
      </c>
      <c r="B5" s="33"/>
      <c r="C5" s="28"/>
      <c r="D5" s="29"/>
      <c r="E5" s="26"/>
      <c r="F5" s="26"/>
      <c r="G5" s="26"/>
      <c r="H5" s="26"/>
      <c r="I5" s="27"/>
      <c r="J5" s="27"/>
      <c r="K5" s="35"/>
      <c r="L5" s="35"/>
      <c r="M5" s="35"/>
      <c r="N5" s="35"/>
      <c r="O5" s="35"/>
      <c r="P5" s="35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32" s="20" customFormat="1" ht="8" customHeight="1">
      <c r="A6" s="32"/>
      <c r="B6" s="33"/>
      <c r="C6" s="28"/>
      <c r="D6" s="29"/>
      <c r="E6" s="26"/>
      <c r="F6" s="26"/>
      <c r="G6" s="26"/>
      <c r="H6" s="26"/>
      <c r="I6" s="27"/>
      <c r="J6" s="27"/>
      <c r="K6" s="27"/>
      <c r="L6" s="27"/>
      <c r="M6" s="27"/>
      <c r="N6" s="27"/>
      <c r="O6" s="27"/>
      <c r="P6" s="27"/>
      <c r="Y6" s="34"/>
      <c r="Z6" s="34"/>
    </row>
    <row r="7" spans="1:32" s="20" customFormat="1" ht="18" customHeight="1">
      <c r="B7" s="101" t="s">
        <v>48</v>
      </c>
      <c r="C7" s="99" t="s">
        <v>51</v>
      </c>
      <c r="D7" s="39"/>
      <c r="E7" s="38"/>
      <c r="F7" s="38"/>
      <c r="G7" s="26"/>
      <c r="H7" s="26"/>
      <c r="I7" s="27"/>
      <c r="J7" s="27"/>
      <c r="K7" s="27"/>
      <c r="L7" s="27"/>
      <c r="M7" s="27"/>
      <c r="N7" s="27"/>
      <c r="O7" s="27"/>
      <c r="P7" s="27"/>
      <c r="Y7" s="34"/>
      <c r="Z7" s="34"/>
      <c r="AA7" s="27"/>
      <c r="AB7" s="27"/>
      <c r="AC7" s="27"/>
      <c r="AD7" s="27"/>
      <c r="AE7" s="27"/>
    </row>
    <row r="8" spans="1:32" s="20" customFormat="1" ht="18" customHeight="1">
      <c r="B8" s="101" t="s">
        <v>49</v>
      </c>
      <c r="C8" s="99" t="s">
        <v>52</v>
      </c>
      <c r="D8" s="39"/>
      <c r="E8" s="38"/>
      <c r="F8" s="38"/>
      <c r="G8" s="26"/>
      <c r="H8" s="26"/>
      <c r="I8" s="27"/>
      <c r="J8" s="67"/>
      <c r="K8" s="27"/>
      <c r="L8" s="27"/>
      <c r="M8" s="27"/>
      <c r="N8" s="27"/>
      <c r="O8" s="27"/>
      <c r="P8" s="27"/>
      <c r="Y8" s="34"/>
      <c r="Z8" s="34"/>
      <c r="AA8" s="27"/>
      <c r="AB8" s="27"/>
      <c r="AC8" s="27"/>
      <c r="AD8" s="27"/>
      <c r="AE8" s="27"/>
    </row>
    <row r="9" spans="1:32" s="20" customFormat="1" ht="18" customHeight="1">
      <c r="B9" s="28"/>
      <c r="C9" s="186" t="s">
        <v>132</v>
      </c>
      <c r="D9" s="39"/>
      <c r="E9" s="38"/>
      <c r="F9" s="38"/>
      <c r="G9" s="26"/>
      <c r="H9" s="26"/>
      <c r="I9" s="27"/>
      <c r="J9" s="27"/>
      <c r="K9" s="27"/>
      <c r="L9" s="27"/>
      <c r="M9" s="27"/>
      <c r="N9" s="27"/>
      <c r="O9" s="27"/>
      <c r="P9" s="27"/>
      <c r="Y9" s="34"/>
      <c r="Z9" s="34"/>
      <c r="AA9" s="27"/>
      <c r="AB9" s="27"/>
      <c r="AC9" s="27"/>
      <c r="AD9" s="27"/>
      <c r="AE9" s="27"/>
    </row>
    <row r="10" spans="1:32" s="20" customFormat="1" ht="18" customHeight="1">
      <c r="A10" s="68"/>
      <c r="B10" s="37"/>
      <c r="C10" s="187" t="s">
        <v>133</v>
      </c>
      <c r="D10" s="69"/>
      <c r="E10" s="38"/>
      <c r="F10" s="38"/>
      <c r="G10" s="26"/>
      <c r="H10" s="26"/>
      <c r="I10" s="27"/>
      <c r="J10" s="27"/>
      <c r="K10" s="27"/>
      <c r="L10" s="27"/>
      <c r="M10" s="27"/>
      <c r="N10" s="27"/>
      <c r="O10" s="27"/>
      <c r="P10" s="27"/>
      <c r="Y10" s="34"/>
      <c r="Z10" s="34"/>
      <c r="AA10" s="27"/>
      <c r="AB10" s="27"/>
      <c r="AC10" s="27"/>
      <c r="AD10" s="27"/>
      <c r="AE10" s="27"/>
    </row>
    <row r="11" spans="1:32" s="20" customFormat="1" ht="10" customHeight="1">
      <c r="B11" s="28"/>
      <c r="C11" s="100"/>
      <c r="D11" s="39"/>
      <c r="E11" s="38"/>
      <c r="F11" s="38"/>
      <c r="G11" s="26"/>
      <c r="H11" s="26"/>
      <c r="I11" s="27"/>
      <c r="J11" s="27"/>
      <c r="K11" s="27"/>
      <c r="L11" s="27"/>
      <c r="M11" s="27"/>
      <c r="N11" s="27"/>
      <c r="O11" s="27"/>
      <c r="P11" s="27"/>
      <c r="Y11" s="34"/>
      <c r="Z11" s="34"/>
      <c r="AA11" s="27"/>
      <c r="AB11" s="27"/>
      <c r="AC11" s="27"/>
      <c r="AD11" s="27"/>
      <c r="AE11" s="27"/>
    </row>
    <row r="12" spans="1:32" s="20" customFormat="1" ht="18" customHeight="1">
      <c r="B12" s="101" t="s">
        <v>50</v>
      </c>
      <c r="C12" s="99" t="s">
        <v>126</v>
      </c>
      <c r="D12" s="39"/>
      <c r="E12" s="38"/>
      <c r="F12" s="38"/>
      <c r="G12" s="26"/>
      <c r="H12" s="26"/>
      <c r="I12" s="27"/>
      <c r="J12" s="27"/>
      <c r="K12" s="27"/>
      <c r="L12" s="27"/>
      <c r="M12" s="27"/>
      <c r="N12" s="27"/>
      <c r="O12" s="27"/>
      <c r="P12" s="27"/>
      <c r="Y12" s="34"/>
      <c r="Z12" s="34"/>
      <c r="AA12" s="27"/>
      <c r="AB12" s="27"/>
      <c r="AC12" s="27"/>
      <c r="AD12" s="27"/>
      <c r="AE12" s="27"/>
    </row>
    <row r="13" spans="1:32" s="20" customFormat="1" ht="18" customHeight="1">
      <c r="B13" s="28"/>
      <c r="C13" s="28"/>
      <c r="D13" s="39"/>
      <c r="E13" s="38"/>
      <c r="F13" s="38"/>
      <c r="G13" s="26"/>
      <c r="H13" s="26"/>
      <c r="I13" s="27"/>
      <c r="J13" s="27"/>
      <c r="K13" s="27"/>
      <c r="L13" s="27"/>
      <c r="M13" s="27"/>
      <c r="N13" s="27"/>
      <c r="O13" s="27"/>
      <c r="P13" s="27"/>
      <c r="Y13" s="34"/>
      <c r="Z13" s="34"/>
      <c r="AA13" s="27"/>
      <c r="AB13" s="27"/>
      <c r="AC13" s="27"/>
      <c r="AD13" s="27"/>
      <c r="AE13" s="27"/>
    </row>
    <row r="14" spans="1:32" s="20" customFormat="1" ht="18" customHeight="1">
      <c r="A14" s="32" t="s">
        <v>47</v>
      </c>
      <c r="B14" s="37"/>
      <c r="C14" s="28"/>
      <c r="D14" s="40"/>
      <c r="E14" s="26"/>
      <c r="F14" s="26"/>
      <c r="G14" s="26"/>
      <c r="H14" s="26"/>
      <c r="I14" s="27"/>
      <c r="J14" s="27"/>
      <c r="K14" s="27"/>
      <c r="L14" s="27"/>
      <c r="M14" s="27"/>
      <c r="N14" s="27"/>
      <c r="O14" s="27"/>
      <c r="P14" s="27"/>
      <c r="Y14" s="34"/>
      <c r="Z14" s="34"/>
      <c r="AA14" s="26"/>
      <c r="AB14" s="26"/>
      <c r="AC14" s="27"/>
      <c r="AD14" s="27"/>
      <c r="AE14" s="27"/>
    </row>
    <row r="15" spans="1:32" s="20" customFormat="1" ht="6" customHeight="1" thickBot="1">
      <c r="A15" s="66"/>
      <c r="B15" s="66"/>
      <c r="C15" s="2"/>
      <c r="D15" s="40"/>
      <c r="E15" s="26"/>
      <c r="F15" s="26"/>
      <c r="G15" s="26"/>
      <c r="H15" s="26"/>
      <c r="I15" s="135"/>
      <c r="J15" s="135"/>
      <c r="K15" s="135"/>
      <c r="L15" s="135"/>
      <c r="M15" s="135"/>
      <c r="N15" s="135"/>
      <c r="O15" s="135"/>
      <c r="P15" s="135"/>
      <c r="Q15" s="71"/>
      <c r="R15" s="71"/>
      <c r="S15" s="71"/>
      <c r="T15" s="71"/>
      <c r="Y15" s="34"/>
      <c r="Z15" s="34"/>
      <c r="AA15" s="26"/>
      <c r="AB15" s="26"/>
      <c r="AC15" s="27"/>
      <c r="AD15" s="27"/>
      <c r="AE15" s="27"/>
    </row>
    <row r="16" spans="1:32" ht="30" customHeight="1" thickTop="1" thickBot="1">
      <c r="B16" s="28" t="s">
        <v>112</v>
      </c>
      <c r="C16" s="166" t="s">
        <v>44</v>
      </c>
      <c r="D16" s="167" t="s">
        <v>45</v>
      </c>
      <c r="G16" s="3" t="s">
        <v>23</v>
      </c>
      <c r="H16" s="4"/>
      <c r="I16" s="202" t="s">
        <v>53</v>
      </c>
      <c r="J16" s="203"/>
      <c r="K16" s="203"/>
      <c r="L16" s="203"/>
      <c r="M16" s="203"/>
      <c r="N16" s="204" t="s">
        <v>127</v>
      </c>
      <c r="O16" s="205"/>
      <c r="P16" s="205"/>
      <c r="Q16" s="205"/>
      <c r="R16" s="205"/>
      <c r="S16" s="206"/>
      <c r="T16" s="5"/>
      <c r="U16" s="20"/>
      <c r="V16" s="202" t="s">
        <v>135</v>
      </c>
      <c r="W16" s="207"/>
      <c r="X16" s="207"/>
      <c r="Y16" s="207"/>
      <c r="Z16" s="207"/>
      <c r="AA16" s="208" t="s">
        <v>129</v>
      </c>
      <c r="AB16" s="208"/>
      <c r="AC16" s="208"/>
      <c r="AD16" s="208"/>
      <c r="AE16" s="208"/>
      <c r="AF16" s="209"/>
    </row>
    <row r="17" spans="1:32" ht="22" customHeight="1">
      <c r="B17" s="114"/>
      <c r="C17" s="188">
        <f>IFERROR(ROUND(LOG(2)/KENSA_A,2),"")</f>
        <v>373.56</v>
      </c>
      <c r="D17" s="189">
        <f>IFERROR(ROUND(KENSA_A/LOG(2),2),"")</f>
        <v>0</v>
      </c>
      <c r="F17" s="6" t="s">
        <v>25</v>
      </c>
      <c r="G17" s="3">
        <f>SLOPE(E23:E223,F23:F223)</f>
        <v>8.0583157385421156E-4</v>
      </c>
      <c r="H17" s="4"/>
      <c r="I17" s="136"/>
      <c r="J17" s="7"/>
      <c r="K17" s="8"/>
      <c r="L17" s="7"/>
      <c r="M17" s="7"/>
      <c r="N17" s="7"/>
      <c r="O17" s="7"/>
      <c r="P17" s="7"/>
      <c r="Q17" s="9"/>
      <c r="R17" s="9"/>
      <c r="S17" s="137"/>
      <c r="T17" s="9"/>
      <c r="V17" s="142"/>
      <c r="W17" s="9"/>
      <c r="X17" s="9"/>
      <c r="Y17" s="9"/>
      <c r="Z17" s="9"/>
      <c r="AA17" s="9"/>
      <c r="AB17" s="9"/>
      <c r="AC17" s="9"/>
      <c r="AD17" s="9"/>
      <c r="AE17" s="9"/>
      <c r="AF17" s="137"/>
    </row>
    <row r="18" spans="1:32" ht="22" customHeight="1">
      <c r="B18" s="114"/>
      <c r="C18" s="190">
        <f>IFERROR(ROUND(LOG(2)/KENSA_A/30,2),"")</f>
        <v>12.45</v>
      </c>
      <c r="D18" s="191">
        <f>IFERROR(ROUND(KENSA_A/LOG(2)*30,2),"")</f>
        <v>0.08</v>
      </c>
      <c r="F18" s="6" t="s">
        <v>26</v>
      </c>
      <c r="G18" s="3">
        <f>INTERCEPT(E23:E223,F23:F223)</f>
        <v>3.7910981002684641E-2</v>
      </c>
      <c r="H18" s="4"/>
      <c r="I18" s="136"/>
      <c r="J18" s="7"/>
      <c r="K18" s="8"/>
      <c r="L18" s="7"/>
      <c r="M18" s="7"/>
      <c r="N18" s="7"/>
      <c r="O18" s="7"/>
      <c r="P18" s="7"/>
      <c r="Q18" s="9"/>
      <c r="R18" s="9"/>
      <c r="S18" s="137"/>
      <c r="T18" s="9"/>
      <c r="V18" s="142"/>
      <c r="W18" s="9"/>
      <c r="X18" s="9"/>
      <c r="Y18" s="9"/>
      <c r="Z18" s="9"/>
      <c r="AA18" s="9"/>
      <c r="AB18" s="9"/>
      <c r="AC18" s="9"/>
      <c r="AD18" s="9"/>
      <c r="AE18" s="9"/>
      <c r="AF18" s="137"/>
    </row>
    <row r="19" spans="1:32" ht="22" customHeight="1" thickBot="1">
      <c r="B19" s="114"/>
      <c r="C19" s="192">
        <f>IFERROR(ROUND(LOG(2)/KENSA_A/365,2),"")</f>
        <v>1.02</v>
      </c>
      <c r="D19" s="193">
        <f>IFERROR(ROUND(KENSA_A/LOG(2)*365,2),"")</f>
        <v>0.98</v>
      </c>
      <c r="F19" s="6" t="s">
        <v>27</v>
      </c>
      <c r="G19" s="3">
        <f>LOG(2)/G17</f>
        <v>373.56440902927761</v>
      </c>
      <c r="H19" s="4"/>
      <c r="I19" s="136"/>
      <c r="J19" s="7"/>
      <c r="K19" s="7"/>
      <c r="L19" s="7"/>
      <c r="M19" s="7"/>
      <c r="N19" s="7"/>
      <c r="O19" s="7"/>
      <c r="P19" s="7"/>
      <c r="Q19" s="9"/>
      <c r="R19" s="9"/>
      <c r="S19" s="137"/>
      <c r="T19" s="9"/>
      <c r="V19" s="142"/>
      <c r="W19" s="9"/>
      <c r="X19" s="9"/>
      <c r="Y19" s="9"/>
      <c r="Z19" s="9"/>
      <c r="AA19" s="9"/>
      <c r="AB19" s="9"/>
      <c r="AC19" s="9"/>
      <c r="AD19" s="9"/>
      <c r="AE19" s="9"/>
      <c r="AF19" s="137"/>
    </row>
    <row r="20" spans="1:32" ht="12" customHeight="1" thickTop="1">
      <c r="C20" s="10"/>
      <c r="D20" s="11"/>
      <c r="E20" s="4"/>
      <c r="F20" s="4"/>
      <c r="G20" s="4"/>
      <c r="H20" s="4"/>
      <c r="I20" s="136"/>
      <c r="J20" s="7"/>
      <c r="K20" s="7"/>
      <c r="L20" s="7"/>
      <c r="M20" s="7"/>
      <c r="N20" s="7"/>
      <c r="O20" s="7"/>
      <c r="P20" s="7"/>
      <c r="Q20" s="9"/>
      <c r="R20" s="9"/>
      <c r="S20" s="137"/>
      <c r="T20" s="9"/>
      <c r="V20" s="142"/>
      <c r="W20" s="9"/>
      <c r="X20" s="9"/>
      <c r="Y20" s="9"/>
      <c r="Z20" s="9"/>
      <c r="AA20" s="9"/>
      <c r="AB20" s="9"/>
      <c r="AC20" s="9"/>
      <c r="AD20" s="9"/>
      <c r="AE20" s="9"/>
      <c r="AF20" s="137"/>
    </row>
    <row r="21" spans="1:32" ht="18" customHeight="1" thickBot="1">
      <c r="C21" s="162" t="s">
        <v>113</v>
      </c>
      <c r="D21" s="163" t="s">
        <v>114</v>
      </c>
      <c r="F21" s="12"/>
      <c r="G21" s="12"/>
      <c r="I21" s="136"/>
      <c r="J21" s="7"/>
      <c r="K21" s="7"/>
      <c r="L21" s="7"/>
      <c r="M21" s="7"/>
      <c r="N21" s="7"/>
      <c r="O21" s="7"/>
      <c r="P21" s="7"/>
      <c r="Q21" s="9"/>
      <c r="R21" s="9"/>
      <c r="S21" s="137"/>
      <c r="T21" s="9"/>
      <c r="V21" s="142"/>
      <c r="W21" s="9"/>
      <c r="X21" s="9"/>
      <c r="Y21" s="9"/>
      <c r="Z21" s="9"/>
      <c r="AA21" s="9"/>
      <c r="AB21" s="9"/>
      <c r="AC21" s="9"/>
      <c r="AD21" s="9"/>
      <c r="AE21" s="9"/>
      <c r="AF21" s="137"/>
    </row>
    <row r="22" spans="1:32" ht="18" customHeight="1">
      <c r="C22" s="128" t="s">
        <v>15</v>
      </c>
      <c r="D22" s="125" t="s">
        <v>13</v>
      </c>
      <c r="E22" s="13" t="s">
        <v>6</v>
      </c>
      <c r="F22" s="14" t="s">
        <v>3</v>
      </c>
      <c r="G22" s="15" t="s">
        <v>4</v>
      </c>
      <c r="H22" s="15" t="s">
        <v>5</v>
      </c>
      <c r="I22" s="136"/>
      <c r="J22" s="7"/>
      <c r="K22" s="7"/>
      <c r="L22" s="7"/>
      <c r="M22" s="7"/>
      <c r="N22" s="7"/>
      <c r="O22" s="7"/>
      <c r="P22" s="7"/>
      <c r="Q22" s="9"/>
      <c r="R22" s="9"/>
      <c r="S22" s="137"/>
      <c r="T22" s="9"/>
      <c r="V22" s="142"/>
      <c r="W22" s="9"/>
      <c r="X22" s="9"/>
      <c r="Y22" s="9"/>
      <c r="Z22" s="9"/>
      <c r="AA22" s="9"/>
      <c r="AB22" s="9"/>
      <c r="AC22" s="9"/>
      <c r="AD22" s="9"/>
      <c r="AE22" s="9"/>
      <c r="AF22" s="137"/>
    </row>
    <row r="23" spans="1:32" ht="18" customHeight="1">
      <c r="A23" s="16"/>
      <c r="B23" s="16"/>
      <c r="C23" s="129">
        <v>42005</v>
      </c>
      <c r="D23" s="126">
        <v>2.5</v>
      </c>
      <c r="E23" s="3">
        <f>IF(OR(C23="",D23=""),"",LOG(D23))</f>
        <v>0.3979400086720376</v>
      </c>
      <c r="F23" s="3">
        <f>IF(OR(C23="",D23=""),"",C23-MIN(C$23:C$223))</f>
        <v>365</v>
      </c>
      <c r="G23" s="3">
        <f t="shared" ref="G23:G86" si="0">IF(OR(C23="",D23=""),"",KENSA_A*F23+KENSA_B)</f>
        <v>0.33203950545947186</v>
      </c>
      <c r="H23" s="3">
        <f>IF(OR(C23="",D23=""),"",10^G23)</f>
        <v>2.1480258597332171</v>
      </c>
      <c r="I23" s="136"/>
      <c r="J23" s="17"/>
      <c r="K23" s="7"/>
      <c r="L23" s="7"/>
      <c r="M23" s="7"/>
      <c r="N23" s="7"/>
      <c r="O23" s="7"/>
      <c r="P23" s="7"/>
      <c r="Q23" s="9"/>
      <c r="R23" s="9"/>
      <c r="S23" s="137"/>
      <c r="T23" s="9"/>
      <c r="V23" s="142"/>
      <c r="W23" s="9"/>
      <c r="X23" s="9"/>
      <c r="Y23" s="9"/>
      <c r="Z23" s="9"/>
      <c r="AA23" s="9"/>
      <c r="AB23" s="9"/>
      <c r="AC23" s="9"/>
      <c r="AD23" s="9"/>
      <c r="AE23" s="9"/>
      <c r="AF23" s="137"/>
    </row>
    <row r="24" spans="1:32" ht="18" customHeight="1">
      <c r="C24" s="129">
        <v>42370</v>
      </c>
      <c r="D24" s="126">
        <v>4.2</v>
      </c>
      <c r="E24" s="3">
        <f t="shared" ref="E24:E87" si="1">IF(OR(C24="",D24=""),"",LOG(D24))</f>
        <v>0.62324929039790045</v>
      </c>
      <c r="F24" s="3">
        <f t="shared" ref="F24:F87" si="2">IF(OR(C24="",D24=""),"",C24-MIN(C$23:C$223))</f>
        <v>730</v>
      </c>
      <c r="G24" s="3">
        <f t="shared" si="0"/>
        <v>0.62616802991625908</v>
      </c>
      <c r="H24" s="3">
        <f t="shared" ref="H24:H87" si="3">IF(OR(C24="",D24=""),"",10^G24)</f>
        <v>4.2283217773627175</v>
      </c>
      <c r="I24" s="136"/>
      <c r="J24" s="7"/>
      <c r="K24" s="7"/>
      <c r="L24" s="7"/>
      <c r="M24" s="7"/>
      <c r="N24" s="7"/>
      <c r="O24" s="7"/>
      <c r="P24" s="7"/>
      <c r="Q24" s="9"/>
      <c r="R24" s="9"/>
      <c r="S24" s="137"/>
      <c r="T24" s="9"/>
      <c r="V24" s="142"/>
      <c r="W24" s="9"/>
      <c r="X24" s="9"/>
      <c r="Y24" s="9"/>
      <c r="Z24" s="9"/>
      <c r="AA24" s="9"/>
      <c r="AB24" s="9"/>
      <c r="AC24" s="9"/>
      <c r="AD24" s="9"/>
      <c r="AE24" s="9"/>
      <c r="AF24" s="137"/>
    </row>
    <row r="25" spans="1:32" ht="18" customHeight="1">
      <c r="C25" s="129">
        <v>42736</v>
      </c>
      <c r="D25" s="126">
        <v>7.6</v>
      </c>
      <c r="E25" s="3">
        <f t="shared" si="1"/>
        <v>0.88081359228079137</v>
      </c>
      <c r="F25" s="3">
        <f t="shared" si="2"/>
        <v>1096</v>
      </c>
      <c r="G25" s="3">
        <f t="shared" si="0"/>
        <v>0.92110238594690053</v>
      </c>
      <c r="H25" s="3">
        <f t="shared" si="3"/>
        <v>8.3387775009175797</v>
      </c>
      <c r="I25" s="136"/>
      <c r="J25" s="7" t="s">
        <v>28</v>
      </c>
      <c r="K25" s="7"/>
      <c r="L25" s="7"/>
      <c r="M25" s="7"/>
      <c r="N25" s="7"/>
      <c r="O25" s="7"/>
      <c r="P25" s="7"/>
      <c r="Q25" s="9"/>
      <c r="R25" s="9"/>
      <c r="S25" s="137"/>
      <c r="T25" s="9"/>
      <c r="V25" s="142"/>
      <c r="W25" s="9"/>
      <c r="X25" s="9"/>
      <c r="Y25" s="9"/>
      <c r="Z25" s="9"/>
      <c r="AA25" s="9"/>
      <c r="AB25" s="9"/>
      <c r="AC25" s="9"/>
      <c r="AD25" s="9"/>
      <c r="AE25" s="9"/>
      <c r="AF25" s="137"/>
    </row>
    <row r="26" spans="1:32" ht="18" customHeight="1">
      <c r="C26" s="129">
        <v>43101</v>
      </c>
      <c r="D26" s="126">
        <v>17</v>
      </c>
      <c r="E26" s="3">
        <f t="shared" si="1"/>
        <v>1.2304489213782739</v>
      </c>
      <c r="F26" s="3">
        <f t="shared" si="2"/>
        <v>1461</v>
      </c>
      <c r="G26" s="3">
        <f t="shared" si="0"/>
        <v>1.2152309104036876</v>
      </c>
      <c r="H26" s="3">
        <f t="shared" si="3"/>
        <v>16.414622917105472</v>
      </c>
      <c r="I26" s="136"/>
      <c r="J26" s="7"/>
      <c r="K26" s="7"/>
      <c r="L26" s="7"/>
      <c r="M26" s="7"/>
      <c r="N26" s="7"/>
      <c r="O26" s="7"/>
      <c r="P26" s="7"/>
      <c r="Q26" s="9"/>
      <c r="R26" s="9"/>
      <c r="S26" s="137"/>
      <c r="T26" s="9"/>
      <c r="V26" s="142"/>
      <c r="W26" s="9"/>
      <c r="X26" s="9"/>
      <c r="Y26" s="9"/>
      <c r="Z26" s="9"/>
      <c r="AA26" s="9"/>
      <c r="AB26" s="9"/>
      <c r="AC26" s="9"/>
      <c r="AD26" s="9"/>
      <c r="AE26" s="9"/>
      <c r="AF26" s="137"/>
    </row>
    <row r="27" spans="1:32" ht="18" customHeight="1">
      <c r="C27" s="129">
        <v>41640</v>
      </c>
      <c r="D27" s="126">
        <v>1</v>
      </c>
      <c r="E27" s="3">
        <f t="shared" si="1"/>
        <v>0</v>
      </c>
      <c r="F27" s="3">
        <f t="shared" si="2"/>
        <v>0</v>
      </c>
      <c r="G27" s="3">
        <f t="shared" si="0"/>
        <v>3.7910981002684641E-2</v>
      </c>
      <c r="H27" s="3">
        <f t="shared" si="3"/>
        <v>1.0912166426842929</v>
      </c>
      <c r="I27" s="136"/>
      <c r="J27" s="7"/>
      <c r="K27" s="7"/>
      <c r="L27" s="7"/>
      <c r="M27" s="7"/>
      <c r="N27" s="7"/>
      <c r="O27" s="7"/>
      <c r="P27" s="7"/>
      <c r="Q27" s="9"/>
      <c r="R27" s="9"/>
      <c r="S27" s="137"/>
      <c r="T27" s="9"/>
      <c r="V27" s="142"/>
      <c r="W27" s="9"/>
      <c r="X27" s="9"/>
      <c r="Y27" s="9"/>
      <c r="Z27" s="9"/>
      <c r="AA27" s="9"/>
      <c r="AB27" s="9"/>
      <c r="AC27" s="9"/>
      <c r="AD27" s="9"/>
      <c r="AE27" s="9"/>
      <c r="AF27" s="137"/>
    </row>
    <row r="28" spans="1:32" ht="18" customHeight="1">
      <c r="C28" s="129"/>
      <c r="D28" s="126"/>
      <c r="E28" s="3" t="str">
        <f t="shared" si="1"/>
        <v/>
      </c>
      <c r="F28" s="3" t="str">
        <f t="shared" si="2"/>
        <v/>
      </c>
      <c r="G28" s="3" t="str">
        <f t="shared" si="0"/>
        <v/>
      </c>
      <c r="H28" s="3" t="str">
        <f t="shared" si="3"/>
        <v/>
      </c>
      <c r="I28" s="136"/>
      <c r="J28" s="7" t="s">
        <v>24</v>
      </c>
      <c r="K28" s="7"/>
      <c r="L28" s="7"/>
      <c r="M28" s="7"/>
      <c r="N28" s="7"/>
      <c r="O28" s="7"/>
      <c r="P28" s="7"/>
      <c r="Q28" s="9"/>
      <c r="R28" s="9"/>
      <c r="S28" s="137"/>
      <c r="T28" s="9"/>
      <c r="V28" s="142"/>
      <c r="W28" s="9"/>
      <c r="X28" s="9"/>
      <c r="Y28" s="9"/>
      <c r="Z28" s="9"/>
      <c r="AA28" s="9"/>
      <c r="AB28" s="9"/>
      <c r="AC28" s="9"/>
      <c r="AD28" s="9"/>
      <c r="AE28" s="9"/>
      <c r="AF28" s="137"/>
    </row>
    <row r="29" spans="1:32" ht="18" customHeight="1">
      <c r="C29" s="129"/>
      <c r="D29" s="126"/>
      <c r="E29" s="3" t="str">
        <f t="shared" si="1"/>
        <v/>
      </c>
      <c r="F29" s="3" t="str">
        <f t="shared" si="2"/>
        <v/>
      </c>
      <c r="G29" s="3" t="str">
        <f t="shared" si="0"/>
        <v/>
      </c>
      <c r="H29" s="3" t="str">
        <f t="shared" si="3"/>
        <v/>
      </c>
      <c r="I29" s="136"/>
      <c r="J29" s="7"/>
      <c r="K29" s="7"/>
      <c r="L29" s="7"/>
      <c r="M29" s="7"/>
      <c r="N29" s="7"/>
      <c r="O29" s="7"/>
      <c r="P29" s="7"/>
      <c r="Q29" s="9"/>
      <c r="R29" s="9"/>
      <c r="S29" s="137"/>
      <c r="T29" s="9"/>
      <c r="V29" s="142"/>
      <c r="W29" s="9"/>
      <c r="X29" s="9"/>
      <c r="Y29" s="9"/>
      <c r="Z29" s="9"/>
      <c r="AA29" s="9"/>
      <c r="AB29" s="9"/>
      <c r="AC29" s="9"/>
      <c r="AD29" s="9"/>
      <c r="AE29" s="9"/>
      <c r="AF29" s="137"/>
    </row>
    <row r="30" spans="1:32" ht="18" customHeight="1">
      <c r="C30" s="129"/>
      <c r="D30" s="126"/>
      <c r="E30" s="3" t="str">
        <f t="shared" si="1"/>
        <v/>
      </c>
      <c r="F30" s="3" t="str">
        <f t="shared" si="2"/>
        <v/>
      </c>
      <c r="G30" s="3" t="str">
        <f t="shared" si="0"/>
        <v/>
      </c>
      <c r="H30" s="3" t="str">
        <f t="shared" si="3"/>
        <v/>
      </c>
      <c r="I30" s="136"/>
      <c r="J30" s="7"/>
      <c r="K30" s="7"/>
      <c r="L30" s="7"/>
      <c r="M30" s="7"/>
      <c r="N30" s="7"/>
      <c r="O30" s="7"/>
      <c r="P30" s="7"/>
      <c r="Q30" s="9"/>
      <c r="R30" s="9"/>
      <c r="S30" s="137"/>
      <c r="T30" s="9"/>
      <c r="V30" s="142"/>
      <c r="W30" s="9"/>
      <c r="X30" s="9"/>
      <c r="Y30" s="9"/>
      <c r="Z30" s="9"/>
      <c r="AA30" s="9"/>
      <c r="AB30" s="9"/>
      <c r="AC30" s="9"/>
      <c r="AD30" s="9"/>
      <c r="AE30" s="9"/>
      <c r="AF30" s="137"/>
    </row>
    <row r="31" spans="1:32" ht="18" customHeight="1" thickBot="1">
      <c r="C31" s="129"/>
      <c r="D31" s="126"/>
      <c r="E31" s="3" t="str">
        <f t="shared" si="1"/>
        <v/>
      </c>
      <c r="F31" s="3" t="str">
        <f t="shared" si="2"/>
        <v/>
      </c>
      <c r="G31" s="3" t="str">
        <f t="shared" si="0"/>
        <v/>
      </c>
      <c r="H31" s="3" t="str">
        <f t="shared" si="3"/>
        <v/>
      </c>
      <c r="I31" s="138"/>
      <c r="J31" s="139"/>
      <c r="K31" s="139"/>
      <c r="L31" s="139"/>
      <c r="M31" s="139"/>
      <c r="N31" s="139"/>
      <c r="O31" s="139"/>
      <c r="P31" s="139"/>
      <c r="Q31" s="140"/>
      <c r="R31" s="140"/>
      <c r="S31" s="141"/>
      <c r="T31" s="9"/>
      <c r="V31" s="143"/>
      <c r="W31" s="140"/>
      <c r="X31" s="140"/>
      <c r="Y31" s="140"/>
      <c r="Z31" s="140"/>
      <c r="AA31" s="140"/>
      <c r="AB31" s="140"/>
      <c r="AC31" s="140"/>
      <c r="AD31" s="140"/>
      <c r="AE31" s="140"/>
      <c r="AF31" s="141"/>
    </row>
    <row r="32" spans="1:32" ht="18" customHeight="1" thickTop="1">
      <c r="C32" s="129"/>
      <c r="D32" s="126"/>
      <c r="E32" s="3" t="str">
        <f t="shared" si="1"/>
        <v/>
      </c>
      <c r="F32" s="3" t="str">
        <f t="shared" si="2"/>
        <v/>
      </c>
      <c r="G32" s="3" t="str">
        <f t="shared" si="0"/>
        <v/>
      </c>
      <c r="H32" s="3" t="str">
        <f t="shared" si="3"/>
        <v/>
      </c>
    </row>
    <row r="33" spans="3:8" ht="18" customHeight="1">
      <c r="C33" s="129"/>
      <c r="D33" s="126"/>
      <c r="E33" s="3" t="str">
        <f t="shared" si="1"/>
        <v/>
      </c>
      <c r="F33" s="3" t="str">
        <f t="shared" si="2"/>
        <v/>
      </c>
      <c r="G33" s="3" t="str">
        <f t="shared" si="0"/>
        <v/>
      </c>
      <c r="H33" s="3" t="str">
        <f t="shared" si="3"/>
        <v/>
      </c>
    </row>
    <row r="34" spans="3:8" ht="18" customHeight="1">
      <c r="C34" s="129"/>
      <c r="D34" s="126"/>
      <c r="E34" s="3" t="str">
        <f t="shared" si="1"/>
        <v/>
      </c>
      <c r="F34" s="3" t="str">
        <f t="shared" si="2"/>
        <v/>
      </c>
      <c r="G34" s="3" t="str">
        <f t="shared" si="0"/>
        <v/>
      </c>
      <c r="H34" s="3" t="str">
        <f t="shared" si="3"/>
        <v/>
      </c>
    </row>
    <row r="35" spans="3:8" ht="18" customHeight="1">
      <c r="C35" s="129"/>
      <c r="D35" s="126"/>
      <c r="E35" s="3" t="str">
        <f t="shared" si="1"/>
        <v/>
      </c>
      <c r="F35" s="3" t="str">
        <f t="shared" si="2"/>
        <v/>
      </c>
      <c r="G35" s="3" t="str">
        <f t="shared" si="0"/>
        <v/>
      </c>
      <c r="H35" s="3" t="str">
        <f t="shared" si="3"/>
        <v/>
      </c>
    </row>
    <row r="36" spans="3:8" ht="18" customHeight="1">
      <c r="C36" s="129"/>
      <c r="D36" s="126"/>
      <c r="E36" s="3" t="str">
        <f t="shared" si="1"/>
        <v/>
      </c>
      <c r="F36" s="3" t="str">
        <f t="shared" si="2"/>
        <v/>
      </c>
      <c r="G36" s="3" t="str">
        <f t="shared" si="0"/>
        <v/>
      </c>
      <c r="H36" s="3" t="str">
        <f t="shared" si="3"/>
        <v/>
      </c>
    </row>
    <row r="37" spans="3:8" ht="18" customHeight="1">
      <c r="C37" s="129"/>
      <c r="D37" s="126"/>
      <c r="E37" s="3" t="str">
        <f t="shared" si="1"/>
        <v/>
      </c>
      <c r="F37" s="3" t="str">
        <f t="shared" si="2"/>
        <v/>
      </c>
      <c r="G37" s="3" t="str">
        <f t="shared" si="0"/>
        <v/>
      </c>
      <c r="H37" s="3" t="str">
        <f t="shared" si="3"/>
        <v/>
      </c>
    </row>
    <row r="38" spans="3:8" ht="18" customHeight="1">
      <c r="C38" s="129"/>
      <c r="D38" s="126"/>
      <c r="E38" s="3" t="str">
        <f t="shared" si="1"/>
        <v/>
      </c>
      <c r="F38" s="3" t="str">
        <f t="shared" si="2"/>
        <v/>
      </c>
      <c r="G38" s="3" t="str">
        <f t="shared" si="0"/>
        <v/>
      </c>
      <c r="H38" s="3" t="str">
        <f t="shared" si="3"/>
        <v/>
      </c>
    </row>
    <row r="39" spans="3:8" ht="18" customHeight="1">
      <c r="C39" s="129"/>
      <c r="D39" s="126"/>
      <c r="E39" s="3" t="str">
        <f t="shared" si="1"/>
        <v/>
      </c>
      <c r="F39" s="3" t="str">
        <f t="shared" si="2"/>
        <v/>
      </c>
      <c r="G39" s="3" t="str">
        <f t="shared" si="0"/>
        <v/>
      </c>
      <c r="H39" s="3" t="str">
        <f t="shared" si="3"/>
        <v/>
      </c>
    </row>
    <row r="40" spans="3:8" ht="18" customHeight="1">
      <c r="C40" s="129"/>
      <c r="D40" s="126"/>
      <c r="E40" s="3" t="str">
        <f t="shared" si="1"/>
        <v/>
      </c>
      <c r="F40" s="3" t="str">
        <f t="shared" si="2"/>
        <v/>
      </c>
      <c r="G40" s="3" t="str">
        <f t="shared" si="0"/>
        <v/>
      </c>
      <c r="H40" s="3" t="str">
        <f t="shared" si="3"/>
        <v/>
      </c>
    </row>
    <row r="41" spans="3:8" ht="18" customHeight="1">
      <c r="C41" s="129"/>
      <c r="D41" s="126"/>
      <c r="E41" s="3" t="str">
        <f t="shared" si="1"/>
        <v/>
      </c>
      <c r="F41" s="3" t="str">
        <f t="shared" si="2"/>
        <v/>
      </c>
      <c r="G41" s="3" t="str">
        <f t="shared" si="0"/>
        <v/>
      </c>
      <c r="H41" s="3" t="str">
        <f t="shared" si="3"/>
        <v/>
      </c>
    </row>
    <row r="42" spans="3:8" ht="18" customHeight="1">
      <c r="C42" s="129"/>
      <c r="D42" s="126"/>
      <c r="E42" s="3" t="str">
        <f t="shared" si="1"/>
        <v/>
      </c>
      <c r="F42" s="3" t="str">
        <f t="shared" si="2"/>
        <v/>
      </c>
      <c r="G42" s="3" t="str">
        <f t="shared" si="0"/>
        <v/>
      </c>
      <c r="H42" s="3" t="str">
        <f t="shared" si="3"/>
        <v/>
      </c>
    </row>
    <row r="43" spans="3:8" ht="18" customHeight="1">
      <c r="C43" s="129"/>
      <c r="D43" s="126"/>
      <c r="E43" s="3" t="str">
        <f t="shared" si="1"/>
        <v/>
      </c>
      <c r="F43" s="3" t="str">
        <f t="shared" si="2"/>
        <v/>
      </c>
      <c r="G43" s="3" t="str">
        <f t="shared" si="0"/>
        <v/>
      </c>
      <c r="H43" s="3" t="str">
        <f t="shared" si="3"/>
        <v/>
      </c>
    </row>
    <row r="44" spans="3:8" ht="18" customHeight="1">
      <c r="C44" s="129"/>
      <c r="D44" s="126"/>
      <c r="E44" s="3" t="str">
        <f t="shared" si="1"/>
        <v/>
      </c>
      <c r="F44" s="3" t="str">
        <f t="shared" si="2"/>
        <v/>
      </c>
      <c r="G44" s="3" t="str">
        <f t="shared" si="0"/>
        <v/>
      </c>
      <c r="H44" s="3" t="str">
        <f t="shared" si="3"/>
        <v/>
      </c>
    </row>
    <row r="45" spans="3:8" ht="18" customHeight="1">
      <c r="C45" s="129"/>
      <c r="D45" s="126"/>
      <c r="E45" s="3" t="str">
        <f t="shared" si="1"/>
        <v/>
      </c>
      <c r="F45" s="3" t="str">
        <f t="shared" si="2"/>
        <v/>
      </c>
      <c r="G45" s="3" t="str">
        <f t="shared" si="0"/>
        <v/>
      </c>
      <c r="H45" s="3" t="str">
        <f t="shared" si="3"/>
        <v/>
      </c>
    </row>
    <row r="46" spans="3:8" ht="18" customHeight="1">
      <c r="C46" s="129"/>
      <c r="D46" s="126"/>
      <c r="E46" s="3" t="str">
        <f t="shared" si="1"/>
        <v/>
      </c>
      <c r="F46" s="3" t="str">
        <f t="shared" si="2"/>
        <v/>
      </c>
      <c r="G46" s="3" t="str">
        <f t="shared" si="0"/>
        <v/>
      </c>
      <c r="H46" s="3" t="str">
        <f t="shared" si="3"/>
        <v/>
      </c>
    </row>
    <row r="47" spans="3:8" ht="18" customHeight="1">
      <c r="C47" s="129"/>
      <c r="D47" s="126"/>
      <c r="E47" s="3" t="str">
        <f t="shared" si="1"/>
        <v/>
      </c>
      <c r="F47" s="3" t="str">
        <f t="shared" si="2"/>
        <v/>
      </c>
      <c r="G47" s="3" t="str">
        <f t="shared" si="0"/>
        <v/>
      </c>
      <c r="H47" s="3" t="str">
        <f t="shared" si="3"/>
        <v/>
      </c>
    </row>
    <row r="48" spans="3:8" ht="18" customHeight="1">
      <c r="C48" s="129"/>
      <c r="D48" s="126"/>
      <c r="E48" s="3" t="str">
        <f t="shared" si="1"/>
        <v/>
      </c>
      <c r="F48" s="3" t="str">
        <f t="shared" si="2"/>
        <v/>
      </c>
      <c r="G48" s="3" t="str">
        <f t="shared" si="0"/>
        <v/>
      </c>
      <c r="H48" s="3" t="str">
        <f t="shared" si="3"/>
        <v/>
      </c>
    </row>
    <row r="49" spans="3:8" ht="18" customHeight="1">
      <c r="C49" s="129"/>
      <c r="D49" s="126"/>
      <c r="E49" s="3" t="str">
        <f t="shared" si="1"/>
        <v/>
      </c>
      <c r="F49" s="3" t="str">
        <f t="shared" si="2"/>
        <v/>
      </c>
      <c r="G49" s="3" t="str">
        <f t="shared" si="0"/>
        <v/>
      </c>
      <c r="H49" s="3" t="str">
        <f t="shared" si="3"/>
        <v/>
      </c>
    </row>
    <row r="50" spans="3:8" ht="18" customHeight="1">
      <c r="C50" s="129"/>
      <c r="D50" s="126"/>
      <c r="E50" s="3" t="str">
        <f t="shared" si="1"/>
        <v/>
      </c>
      <c r="F50" s="3" t="str">
        <f t="shared" si="2"/>
        <v/>
      </c>
      <c r="G50" s="3" t="str">
        <f t="shared" si="0"/>
        <v/>
      </c>
      <c r="H50" s="3" t="str">
        <f t="shared" si="3"/>
        <v/>
      </c>
    </row>
    <row r="51" spans="3:8" ht="18" customHeight="1">
      <c r="C51" s="129"/>
      <c r="D51" s="126"/>
      <c r="E51" s="3" t="str">
        <f t="shared" si="1"/>
        <v/>
      </c>
      <c r="F51" s="3" t="str">
        <f t="shared" si="2"/>
        <v/>
      </c>
      <c r="G51" s="3" t="str">
        <f t="shared" si="0"/>
        <v/>
      </c>
      <c r="H51" s="3" t="str">
        <f t="shared" si="3"/>
        <v/>
      </c>
    </row>
    <row r="52" spans="3:8" ht="18" customHeight="1">
      <c r="C52" s="129"/>
      <c r="D52" s="126"/>
      <c r="E52" s="3" t="str">
        <f t="shared" si="1"/>
        <v/>
      </c>
      <c r="F52" s="3" t="str">
        <f t="shared" si="2"/>
        <v/>
      </c>
      <c r="G52" s="3" t="str">
        <f t="shared" si="0"/>
        <v/>
      </c>
      <c r="H52" s="3" t="str">
        <f t="shared" si="3"/>
        <v/>
      </c>
    </row>
    <row r="53" spans="3:8" ht="18" customHeight="1">
      <c r="C53" s="129"/>
      <c r="D53" s="126"/>
      <c r="E53" s="3" t="str">
        <f t="shared" si="1"/>
        <v/>
      </c>
      <c r="F53" s="3" t="str">
        <f t="shared" si="2"/>
        <v/>
      </c>
      <c r="G53" s="3" t="str">
        <f t="shared" si="0"/>
        <v/>
      </c>
      <c r="H53" s="3" t="str">
        <f t="shared" si="3"/>
        <v/>
      </c>
    </row>
    <row r="54" spans="3:8" ht="18" customHeight="1">
      <c r="C54" s="129"/>
      <c r="D54" s="126"/>
      <c r="E54" s="3" t="str">
        <f t="shared" si="1"/>
        <v/>
      </c>
      <c r="F54" s="3" t="str">
        <f t="shared" si="2"/>
        <v/>
      </c>
      <c r="G54" s="3" t="str">
        <f t="shared" si="0"/>
        <v/>
      </c>
      <c r="H54" s="3" t="str">
        <f t="shared" si="3"/>
        <v/>
      </c>
    </row>
    <row r="55" spans="3:8" ht="18" customHeight="1">
      <c r="C55" s="129"/>
      <c r="D55" s="126"/>
      <c r="E55" s="3" t="str">
        <f t="shared" si="1"/>
        <v/>
      </c>
      <c r="F55" s="3" t="str">
        <f t="shared" si="2"/>
        <v/>
      </c>
      <c r="G55" s="3" t="str">
        <f t="shared" si="0"/>
        <v/>
      </c>
      <c r="H55" s="3" t="str">
        <f t="shared" si="3"/>
        <v/>
      </c>
    </row>
    <row r="56" spans="3:8" ht="18" customHeight="1">
      <c r="C56" s="129"/>
      <c r="D56" s="126"/>
      <c r="E56" s="3" t="str">
        <f t="shared" si="1"/>
        <v/>
      </c>
      <c r="F56" s="3" t="str">
        <f t="shared" si="2"/>
        <v/>
      </c>
      <c r="G56" s="3" t="str">
        <f t="shared" si="0"/>
        <v/>
      </c>
      <c r="H56" s="3" t="str">
        <f t="shared" si="3"/>
        <v/>
      </c>
    </row>
    <row r="57" spans="3:8" ht="18" customHeight="1">
      <c r="C57" s="129"/>
      <c r="D57" s="126"/>
      <c r="E57" s="3" t="str">
        <f t="shared" si="1"/>
        <v/>
      </c>
      <c r="F57" s="3" t="str">
        <f t="shared" si="2"/>
        <v/>
      </c>
      <c r="G57" s="3" t="str">
        <f t="shared" si="0"/>
        <v/>
      </c>
      <c r="H57" s="3" t="str">
        <f t="shared" si="3"/>
        <v/>
      </c>
    </row>
    <row r="58" spans="3:8" ht="18" customHeight="1">
      <c r="C58" s="129"/>
      <c r="D58" s="126"/>
      <c r="E58" s="3" t="str">
        <f t="shared" si="1"/>
        <v/>
      </c>
      <c r="F58" s="3" t="str">
        <f t="shared" si="2"/>
        <v/>
      </c>
      <c r="G58" s="3" t="str">
        <f t="shared" si="0"/>
        <v/>
      </c>
      <c r="H58" s="3" t="str">
        <f t="shared" si="3"/>
        <v/>
      </c>
    </row>
    <row r="59" spans="3:8" ht="18" customHeight="1">
      <c r="C59" s="129"/>
      <c r="D59" s="126"/>
      <c r="E59" s="3" t="str">
        <f t="shared" si="1"/>
        <v/>
      </c>
      <c r="F59" s="3" t="str">
        <f t="shared" si="2"/>
        <v/>
      </c>
      <c r="G59" s="3" t="str">
        <f t="shared" si="0"/>
        <v/>
      </c>
      <c r="H59" s="3" t="str">
        <f t="shared" si="3"/>
        <v/>
      </c>
    </row>
    <row r="60" spans="3:8" ht="18" customHeight="1">
      <c r="C60" s="129"/>
      <c r="D60" s="126"/>
      <c r="E60" s="3" t="str">
        <f t="shared" si="1"/>
        <v/>
      </c>
      <c r="F60" s="3" t="str">
        <f t="shared" si="2"/>
        <v/>
      </c>
      <c r="G60" s="3" t="str">
        <f t="shared" si="0"/>
        <v/>
      </c>
      <c r="H60" s="3" t="str">
        <f t="shared" si="3"/>
        <v/>
      </c>
    </row>
    <row r="61" spans="3:8" ht="18" customHeight="1">
      <c r="C61" s="129"/>
      <c r="D61" s="126"/>
      <c r="E61" s="3" t="str">
        <f t="shared" si="1"/>
        <v/>
      </c>
      <c r="F61" s="3" t="str">
        <f t="shared" si="2"/>
        <v/>
      </c>
      <c r="G61" s="3" t="str">
        <f t="shared" si="0"/>
        <v/>
      </c>
      <c r="H61" s="3" t="str">
        <f t="shared" si="3"/>
        <v/>
      </c>
    </row>
    <row r="62" spans="3:8" ht="18" customHeight="1">
      <c r="C62" s="129"/>
      <c r="D62" s="126"/>
      <c r="E62" s="3" t="str">
        <f t="shared" si="1"/>
        <v/>
      </c>
      <c r="F62" s="3" t="str">
        <f t="shared" si="2"/>
        <v/>
      </c>
      <c r="G62" s="3" t="str">
        <f t="shared" si="0"/>
        <v/>
      </c>
      <c r="H62" s="3" t="str">
        <f t="shared" si="3"/>
        <v/>
      </c>
    </row>
    <row r="63" spans="3:8" ht="18" customHeight="1">
      <c r="C63" s="129"/>
      <c r="D63" s="126"/>
      <c r="E63" s="3" t="str">
        <f t="shared" si="1"/>
        <v/>
      </c>
      <c r="F63" s="3" t="str">
        <f t="shared" si="2"/>
        <v/>
      </c>
      <c r="G63" s="3" t="str">
        <f t="shared" si="0"/>
        <v/>
      </c>
      <c r="H63" s="3" t="str">
        <f t="shared" si="3"/>
        <v/>
      </c>
    </row>
    <row r="64" spans="3:8" ht="18" customHeight="1">
      <c r="C64" s="129"/>
      <c r="D64" s="126"/>
      <c r="E64" s="3" t="str">
        <f t="shared" si="1"/>
        <v/>
      </c>
      <c r="F64" s="3" t="str">
        <f t="shared" si="2"/>
        <v/>
      </c>
      <c r="G64" s="3" t="str">
        <f t="shared" si="0"/>
        <v/>
      </c>
      <c r="H64" s="3" t="str">
        <f t="shared" si="3"/>
        <v/>
      </c>
    </row>
    <row r="65" spans="3:8" ht="18" customHeight="1">
      <c r="C65" s="129"/>
      <c r="D65" s="126"/>
      <c r="E65" s="3" t="str">
        <f t="shared" si="1"/>
        <v/>
      </c>
      <c r="F65" s="3" t="str">
        <f t="shared" si="2"/>
        <v/>
      </c>
      <c r="G65" s="3" t="str">
        <f t="shared" si="0"/>
        <v/>
      </c>
      <c r="H65" s="3" t="str">
        <f t="shared" si="3"/>
        <v/>
      </c>
    </row>
    <row r="66" spans="3:8" ht="18" customHeight="1">
      <c r="C66" s="129"/>
      <c r="D66" s="126"/>
      <c r="E66" s="3" t="str">
        <f t="shared" si="1"/>
        <v/>
      </c>
      <c r="F66" s="3" t="str">
        <f t="shared" si="2"/>
        <v/>
      </c>
      <c r="G66" s="3" t="str">
        <f t="shared" si="0"/>
        <v/>
      </c>
      <c r="H66" s="3" t="str">
        <f t="shared" si="3"/>
        <v/>
      </c>
    </row>
    <row r="67" spans="3:8" ht="18" customHeight="1">
      <c r="C67" s="129"/>
      <c r="D67" s="126"/>
      <c r="E67" s="3" t="str">
        <f t="shared" si="1"/>
        <v/>
      </c>
      <c r="F67" s="3" t="str">
        <f t="shared" si="2"/>
        <v/>
      </c>
      <c r="G67" s="3" t="str">
        <f t="shared" si="0"/>
        <v/>
      </c>
      <c r="H67" s="3" t="str">
        <f t="shared" si="3"/>
        <v/>
      </c>
    </row>
    <row r="68" spans="3:8" ht="18" customHeight="1">
      <c r="C68" s="129"/>
      <c r="D68" s="126"/>
      <c r="E68" s="3" t="str">
        <f t="shared" si="1"/>
        <v/>
      </c>
      <c r="F68" s="3" t="str">
        <f t="shared" si="2"/>
        <v/>
      </c>
      <c r="G68" s="3" t="str">
        <f t="shared" si="0"/>
        <v/>
      </c>
      <c r="H68" s="3" t="str">
        <f t="shared" si="3"/>
        <v/>
      </c>
    </row>
    <row r="69" spans="3:8" ht="18" customHeight="1">
      <c r="C69" s="129"/>
      <c r="D69" s="126"/>
      <c r="E69" s="3" t="str">
        <f t="shared" si="1"/>
        <v/>
      </c>
      <c r="F69" s="3" t="str">
        <f t="shared" si="2"/>
        <v/>
      </c>
      <c r="G69" s="3" t="str">
        <f t="shared" si="0"/>
        <v/>
      </c>
      <c r="H69" s="3" t="str">
        <f t="shared" si="3"/>
        <v/>
      </c>
    </row>
    <row r="70" spans="3:8" ht="18" customHeight="1">
      <c r="C70" s="129"/>
      <c r="D70" s="126"/>
      <c r="E70" s="3" t="str">
        <f t="shared" si="1"/>
        <v/>
      </c>
      <c r="F70" s="3" t="str">
        <f t="shared" si="2"/>
        <v/>
      </c>
      <c r="G70" s="3" t="str">
        <f t="shared" si="0"/>
        <v/>
      </c>
      <c r="H70" s="3" t="str">
        <f t="shared" si="3"/>
        <v/>
      </c>
    </row>
    <row r="71" spans="3:8" ht="18" customHeight="1">
      <c r="C71" s="129"/>
      <c r="D71" s="126"/>
      <c r="E71" s="3" t="str">
        <f t="shared" si="1"/>
        <v/>
      </c>
      <c r="F71" s="3" t="str">
        <f t="shared" si="2"/>
        <v/>
      </c>
      <c r="G71" s="3" t="str">
        <f t="shared" si="0"/>
        <v/>
      </c>
      <c r="H71" s="3" t="str">
        <f t="shared" si="3"/>
        <v/>
      </c>
    </row>
    <row r="72" spans="3:8" ht="18" customHeight="1">
      <c r="C72" s="129"/>
      <c r="D72" s="126"/>
      <c r="E72" s="3" t="str">
        <f t="shared" si="1"/>
        <v/>
      </c>
      <c r="F72" s="3" t="str">
        <f t="shared" si="2"/>
        <v/>
      </c>
      <c r="G72" s="3" t="str">
        <f t="shared" si="0"/>
        <v/>
      </c>
      <c r="H72" s="3" t="str">
        <f t="shared" si="3"/>
        <v/>
      </c>
    </row>
    <row r="73" spans="3:8" ht="18" customHeight="1">
      <c r="C73" s="129"/>
      <c r="D73" s="126"/>
      <c r="E73" s="3" t="str">
        <f t="shared" si="1"/>
        <v/>
      </c>
      <c r="F73" s="3" t="str">
        <f t="shared" si="2"/>
        <v/>
      </c>
      <c r="G73" s="3" t="str">
        <f t="shared" si="0"/>
        <v/>
      </c>
      <c r="H73" s="3" t="str">
        <f t="shared" si="3"/>
        <v/>
      </c>
    </row>
    <row r="74" spans="3:8" ht="18" customHeight="1">
      <c r="C74" s="129"/>
      <c r="D74" s="126"/>
      <c r="E74" s="3" t="str">
        <f t="shared" si="1"/>
        <v/>
      </c>
      <c r="F74" s="3" t="str">
        <f t="shared" si="2"/>
        <v/>
      </c>
      <c r="G74" s="3" t="str">
        <f t="shared" si="0"/>
        <v/>
      </c>
      <c r="H74" s="3" t="str">
        <f t="shared" si="3"/>
        <v/>
      </c>
    </row>
    <row r="75" spans="3:8" ht="18" customHeight="1">
      <c r="C75" s="129"/>
      <c r="D75" s="126"/>
      <c r="E75" s="3" t="str">
        <f t="shared" si="1"/>
        <v/>
      </c>
      <c r="F75" s="3" t="str">
        <f t="shared" si="2"/>
        <v/>
      </c>
      <c r="G75" s="3" t="str">
        <f t="shared" si="0"/>
        <v/>
      </c>
      <c r="H75" s="3" t="str">
        <f t="shared" si="3"/>
        <v/>
      </c>
    </row>
    <row r="76" spans="3:8" ht="18" customHeight="1">
      <c r="C76" s="129"/>
      <c r="D76" s="126"/>
      <c r="E76" s="3" t="str">
        <f t="shared" si="1"/>
        <v/>
      </c>
      <c r="F76" s="3" t="str">
        <f t="shared" si="2"/>
        <v/>
      </c>
      <c r="G76" s="3" t="str">
        <f t="shared" si="0"/>
        <v/>
      </c>
      <c r="H76" s="3" t="str">
        <f t="shared" si="3"/>
        <v/>
      </c>
    </row>
    <row r="77" spans="3:8" ht="18" customHeight="1">
      <c r="C77" s="129"/>
      <c r="D77" s="126"/>
      <c r="E77" s="3" t="str">
        <f t="shared" si="1"/>
        <v/>
      </c>
      <c r="F77" s="3" t="str">
        <f t="shared" si="2"/>
        <v/>
      </c>
      <c r="G77" s="3" t="str">
        <f t="shared" si="0"/>
        <v/>
      </c>
      <c r="H77" s="3" t="str">
        <f t="shared" si="3"/>
        <v/>
      </c>
    </row>
    <row r="78" spans="3:8" ht="18" customHeight="1">
      <c r="C78" s="129"/>
      <c r="D78" s="126"/>
      <c r="E78" s="3" t="str">
        <f t="shared" si="1"/>
        <v/>
      </c>
      <c r="F78" s="3" t="str">
        <f t="shared" si="2"/>
        <v/>
      </c>
      <c r="G78" s="3" t="str">
        <f t="shared" si="0"/>
        <v/>
      </c>
      <c r="H78" s="3" t="str">
        <f t="shared" si="3"/>
        <v/>
      </c>
    </row>
    <row r="79" spans="3:8" ht="18" customHeight="1">
      <c r="C79" s="129"/>
      <c r="D79" s="126"/>
      <c r="E79" s="3" t="str">
        <f t="shared" si="1"/>
        <v/>
      </c>
      <c r="F79" s="3" t="str">
        <f t="shared" si="2"/>
        <v/>
      </c>
      <c r="G79" s="3" t="str">
        <f t="shared" si="0"/>
        <v/>
      </c>
      <c r="H79" s="3" t="str">
        <f t="shared" si="3"/>
        <v/>
      </c>
    </row>
    <row r="80" spans="3:8" ht="18" customHeight="1">
      <c r="C80" s="129"/>
      <c r="D80" s="126"/>
      <c r="E80" s="3" t="str">
        <f t="shared" si="1"/>
        <v/>
      </c>
      <c r="F80" s="3" t="str">
        <f t="shared" si="2"/>
        <v/>
      </c>
      <c r="G80" s="3" t="str">
        <f t="shared" si="0"/>
        <v/>
      </c>
      <c r="H80" s="3" t="str">
        <f t="shared" si="3"/>
        <v/>
      </c>
    </row>
    <row r="81" spans="3:8" ht="18" customHeight="1">
      <c r="C81" s="129"/>
      <c r="D81" s="126"/>
      <c r="E81" s="3" t="str">
        <f t="shared" si="1"/>
        <v/>
      </c>
      <c r="F81" s="3" t="str">
        <f t="shared" si="2"/>
        <v/>
      </c>
      <c r="G81" s="3" t="str">
        <f t="shared" si="0"/>
        <v/>
      </c>
      <c r="H81" s="3" t="str">
        <f t="shared" si="3"/>
        <v/>
      </c>
    </row>
    <row r="82" spans="3:8" ht="18" customHeight="1">
      <c r="C82" s="129"/>
      <c r="D82" s="126"/>
      <c r="E82" s="3" t="str">
        <f t="shared" si="1"/>
        <v/>
      </c>
      <c r="F82" s="3" t="str">
        <f t="shared" si="2"/>
        <v/>
      </c>
      <c r="G82" s="3" t="str">
        <f t="shared" si="0"/>
        <v/>
      </c>
      <c r="H82" s="3" t="str">
        <f t="shared" si="3"/>
        <v/>
      </c>
    </row>
    <row r="83" spans="3:8" ht="18" customHeight="1">
      <c r="C83" s="129"/>
      <c r="D83" s="126"/>
      <c r="E83" s="3" t="str">
        <f t="shared" si="1"/>
        <v/>
      </c>
      <c r="F83" s="3" t="str">
        <f t="shared" si="2"/>
        <v/>
      </c>
      <c r="G83" s="3" t="str">
        <f t="shared" si="0"/>
        <v/>
      </c>
      <c r="H83" s="3" t="str">
        <f t="shared" si="3"/>
        <v/>
      </c>
    </row>
    <row r="84" spans="3:8" ht="18" customHeight="1">
      <c r="C84" s="129"/>
      <c r="D84" s="126"/>
      <c r="E84" s="3" t="str">
        <f t="shared" si="1"/>
        <v/>
      </c>
      <c r="F84" s="3" t="str">
        <f t="shared" si="2"/>
        <v/>
      </c>
      <c r="G84" s="3" t="str">
        <f t="shared" si="0"/>
        <v/>
      </c>
      <c r="H84" s="3" t="str">
        <f t="shared" si="3"/>
        <v/>
      </c>
    </row>
    <row r="85" spans="3:8" ht="18" customHeight="1">
      <c r="C85" s="129"/>
      <c r="D85" s="126"/>
      <c r="E85" s="3" t="str">
        <f t="shared" si="1"/>
        <v/>
      </c>
      <c r="F85" s="3" t="str">
        <f t="shared" si="2"/>
        <v/>
      </c>
      <c r="G85" s="3" t="str">
        <f t="shared" si="0"/>
        <v/>
      </c>
      <c r="H85" s="3" t="str">
        <f t="shared" si="3"/>
        <v/>
      </c>
    </row>
    <row r="86" spans="3:8" ht="18" customHeight="1">
      <c r="C86" s="129"/>
      <c r="D86" s="126"/>
      <c r="E86" s="3" t="str">
        <f t="shared" si="1"/>
        <v/>
      </c>
      <c r="F86" s="3" t="str">
        <f t="shared" si="2"/>
        <v/>
      </c>
      <c r="G86" s="3" t="str">
        <f t="shared" si="0"/>
        <v/>
      </c>
      <c r="H86" s="3" t="str">
        <f t="shared" si="3"/>
        <v/>
      </c>
    </row>
    <row r="87" spans="3:8" ht="18" customHeight="1">
      <c r="C87" s="129"/>
      <c r="D87" s="126"/>
      <c r="E87" s="3" t="str">
        <f t="shared" si="1"/>
        <v/>
      </c>
      <c r="F87" s="3" t="str">
        <f t="shared" si="2"/>
        <v/>
      </c>
      <c r="G87" s="3" t="str">
        <f t="shared" ref="G87:G150" si="4">IF(OR(C87="",D87=""),"",KENSA_A*F87+KENSA_B)</f>
        <v/>
      </c>
      <c r="H87" s="3" t="str">
        <f t="shared" si="3"/>
        <v/>
      </c>
    </row>
    <row r="88" spans="3:8" ht="18" customHeight="1">
      <c r="C88" s="129"/>
      <c r="D88" s="126"/>
      <c r="E88" s="3" t="str">
        <f t="shared" ref="E88:E151" si="5">IF(OR(C88="",D88=""),"",LOG(D88))</f>
        <v/>
      </c>
      <c r="F88" s="3" t="str">
        <f t="shared" ref="F88:F151" si="6">IF(OR(C88="",D88=""),"",C88-MIN(C$23:C$223))</f>
        <v/>
      </c>
      <c r="G88" s="3" t="str">
        <f t="shared" si="4"/>
        <v/>
      </c>
      <c r="H88" s="3" t="str">
        <f t="shared" ref="H88:H151" si="7">IF(OR(C88="",D88=""),"",10^G88)</f>
        <v/>
      </c>
    </row>
    <row r="89" spans="3:8" ht="18" customHeight="1">
      <c r="C89" s="129"/>
      <c r="D89" s="126"/>
      <c r="E89" s="3" t="str">
        <f t="shared" si="5"/>
        <v/>
      </c>
      <c r="F89" s="3" t="str">
        <f t="shared" si="6"/>
        <v/>
      </c>
      <c r="G89" s="3" t="str">
        <f t="shared" si="4"/>
        <v/>
      </c>
      <c r="H89" s="3" t="str">
        <f t="shared" si="7"/>
        <v/>
      </c>
    </row>
    <row r="90" spans="3:8" ht="18" customHeight="1">
      <c r="C90" s="129"/>
      <c r="D90" s="126"/>
      <c r="E90" s="3" t="str">
        <f t="shared" si="5"/>
        <v/>
      </c>
      <c r="F90" s="3" t="str">
        <f t="shared" si="6"/>
        <v/>
      </c>
      <c r="G90" s="3" t="str">
        <f t="shared" si="4"/>
        <v/>
      </c>
      <c r="H90" s="3" t="str">
        <f t="shared" si="7"/>
        <v/>
      </c>
    </row>
    <row r="91" spans="3:8" ht="18" customHeight="1">
      <c r="C91" s="129"/>
      <c r="D91" s="126"/>
      <c r="E91" s="3" t="str">
        <f t="shared" si="5"/>
        <v/>
      </c>
      <c r="F91" s="3" t="str">
        <f t="shared" si="6"/>
        <v/>
      </c>
      <c r="G91" s="3" t="str">
        <f t="shared" si="4"/>
        <v/>
      </c>
      <c r="H91" s="3" t="str">
        <f t="shared" si="7"/>
        <v/>
      </c>
    </row>
    <row r="92" spans="3:8" ht="18" customHeight="1">
      <c r="C92" s="129"/>
      <c r="D92" s="126"/>
      <c r="E92" s="3" t="str">
        <f t="shared" si="5"/>
        <v/>
      </c>
      <c r="F92" s="3" t="str">
        <f t="shared" si="6"/>
        <v/>
      </c>
      <c r="G92" s="3" t="str">
        <f t="shared" si="4"/>
        <v/>
      </c>
      <c r="H92" s="3" t="str">
        <f t="shared" si="7"/>
        <v/>
      </c>
    </row>
    <row r="93" spans="3:8" ht="18" customHeight="1">
      <c r="C93" s="129"/>
      <c r="D93" s="126"/>
      <c r="E93" s="3" t="str">
        <f t="shared" si="5"/>
        <v/>
      </c>
      <c r="F93" s="3" t="str">
        <f t="shared" si="6"/>
        <v/>
      </c>
      <c r="G93" s="3" t="str">
        <f t="shared" si="4"/>
        <v/>
      </c>
      <c r="H93" s="3" t="str">
        <f t="shared" si="7"/>
        <v/>
      </c>
    </row>
    <row r="94" spans="3:8" ht="18" customHeight="1">
      <c r="C94" s="129"/>
      <c r="D94" s="126"/>
      <c r="E94" s="3" t="str">
        <f t="shared" si="5"/>
        <v/>
      </c>
      <c r="F94" s="3" t="str">
        <f t="shared" si="6"/>
        <v/>
      </c>
      <c r="G94" s="3" t="str">
        <f t="shared" si="4"/>
        <v/>
      </c>
      <c r="H94" s="3" t="str">
        <f t="shared" si="7"/>
        <v/>
      </c>
    </row>
    <row r="95" spans="3:8" ht="18" customHeight="1">
      <c r="C95" s="129"/>
      <c r="D95" s="126"/>
      <c r="E95" s="3" t="str">
        <f t="shared" si="5"/>
        <v/>
      </c>
      <c r="F95" s="3" t="str">
        <f t="shared" si="6"/>
        <v/>
      </c>
      <c r="G95" s="3" t="str">
        <f t="shared" si="4"/>
        <v/>
      </c>
      <c r="H95" s="3" t="str">
        <f t="shared" si="7"/>
        <v/>
      </c>
    </row>
    <row r="96" spans="3:8" ht="18" customHeight="1">
      <c r="C96" s="129"/>
      <c r="D96" s="126"/>
      <c r="E96" s="3" t="str">
        <f t="shared" si="5"/>
        <v/>
      </c>
      <c r="F96" s="3" t="str">
        <f t="shared" si="6"/>
        <v/>
      </c>
      <c r="G96" s="3" t="str">
        <f t="shared" si="4"/>
        <v/>
      </c>
      <c r="H96" s="3" t="str">
        <f t="shared" si="7"/>
        <v/>
      </c>
    </row>
    <row r="97" spans="3:8" ht="18" customHeight="1">
      <c r="C97" s="129"/>
      <c r="D97" s="126"/>
      <c r="E97" s="3" t="str">
        <f t="shared" si="5"/>
        <v/>
      </c>
      <c r="F97" s="3" t="str">
        <f t="shared" si="6"/>
        <v/>
      </c>
      <c r="G97" s="3" t="str">
        <f t="shared" si="4"/>
        <v/>
      </c>
      <c r="H97" s="3" t="str">
        <f t="shared" si="7"/>
        <v/>
      </c>
    </row>
    <row r="98" spans="3:8" ht="18" customHeight="1">
      <c r="C98" s="129"/>
      <c r="D98" s="126"/>
      <c r="E98" s="3" t="str">
        <f t="shared" si="5"/>
        <v/>
      </c>
      <c r="F98" s="3" t="str">
        <f t="shared" si="6"/>
        <v/>
      </c>
      <c r="G98" s="3" t="str">
        <f t="shared" si="4"/>
        <v/>
      </c>
      <c r="H98" s="3" t="str">
        <f t="shared" si="7"/>
        <v/>
      </c>
    </row>
    <row r="99" spans="3:8" ht="18" customHeight="1">
      <c r="C99" s="129"/>
      <c r="D99" s="126"/>
      <c r="E99" s="3" t="str">
        <f t="shared" si="5"/>
        <v/>
      </c>
      <c r="F99" s="3" t="str">
        <f t="shared" si="6"/>
        <v/>
      </c>
      <c r="G99" s="3" t="str">
        <f t="shared" si="4"/>
        <v/>
      </c>
      <c r="H99" s="3" t="str">
        <f t="shared" si="7"/>
        <v/>
      </c>
    </row>
    <row r="100" spans="3:8" ht="18" customHeight="1">
      <c r="C100" s="129"/>
      <c r="D100" s="126"/>
      <c r="E100" s="3" t="str">
        <f t="shared" si="5"/>
        <v/>
      </c>
      <c r="F100" s="3" t="str">
        <f t="shared" si="6"/>
        <v/>
      </c>
      <c r="G100" s="3" t="str">
        <f t="shared" si="4"/>
        <v/>
      </c>
      <c r="H100" s="3" t="str">
        <f t="shared" si="7"/>
        <v/>
      </c>
    </row>
    <row r="101" spans="3:8" ht="18" customHeight="1">
      <c r="C101" s="129"/>
      <c r="D101" s="126"/>
      <c r="E101" s="3" t="str">
        <f t="shared" si="5"/>
        <v/>
      </c>
      <c r="F101" s="3" t="str">
        <f t="shared" si="6"/>
        <v/>
      </c>
      <c r="G101" s="3" t="str">
        <f t="shared" si="4"/>
        <v/>
      </c>
      <c r="H101" s="3" t="str">
        <f t="shared" si="7"/>
        <v/>
      </c>
    </row>
    <row r="102" spans="3:8" ht="18" customHeight="1">
      <c r="C102" s="129"/>
      <c r="D102" s="126"/>
      <c r="E102" s="3" t="str">
        <f t="shared" si="5"/>
        <v/>
      </c>
      <c r="F102" s="3" t="str">
        <f t="shared" si="6"/>
        <v/>
      </c>
      <c r="G102" s="3" t="str">
        <f t="shared" si="4"/>
        <v/>
      </c>
      <c r="H102" s="3" t="str">
        <f t="shared" si="7"/>
        <v/>
      </c>
    </row>
    <row r="103" spans="3:8" ht="18" customHeight="1">
      <c r="C103" s="129"/>
      <c r="D103" s="126"/>
      <c r="E103" s="3" t="str">
        <f t="shared" si="5"/>
        <v/>
      </c>
      <c r="F103" s="3" t="str">
        <f t="shared" si="6"/>
        <v/>
      </c>
      <c r="G103" s="3" t="str">
        <f t="shared" si="4"/>
        <v/>
      </c>
      <c r="H103" s="3" t="str">
        <f t="shared" si="7"/>
        <v/>
      </c>
    </row>
    <row r="104" spans="3:8" ht="18" customHeight="1">
      <c r="C104" s="129"/>
      <c r="D104" s="126"/>
      <c r="E104" s="3" t="str">
        <f t="shared" si="5"/>
        <v/>
      </c>
      <c r="F104" s="3" t="str">
        <f t="shared" si="6"/>
        <v/>
      </c>
      <c r="G104" s="3" t="str">
        <f t="shared" si="4"/>
        <v/>
      </c>
      <c r="H104" s="3" t="str">
        <f t="shared" si="7"/>
        <v/>
      </c>
    </row>
    <row r="105" spans="3:8" ht="18" customHeight="1">
      <c r="C105" s="129"/>
      <c r="D105" s="126"/>
      <c r="E105" s="3" t="str">
        <f t="shared" si="5"/>
        <v/>
      </c>
      <c r="F105" s="3" t="str">
        <f t="shared" si="6"/>
        <v/>
      </c>
      <c r="G105" s="3" t="str">
        <f t="shared" si="4"/>
        <v/>
      </c>
      <c r="H105" s="3" t="str">
        <f t="shared" si="7"/>
        <v/>
      </c>
    </row>
    <row r="106" spans="3:8" ht="18" customHeight="1">
      <c r="C106" s="129"/>
      <c r="D106" s="126"/>
      <c r="E106" s="3" t="str">
        <f t="shared" si="5"/>
        <v/>
      </c>
      <c r="F106" s="3" t="str">
        <f t="shared" si="6"/>
        <v/>
      </c>
      <c r="G106" s="3" t="str">
        <f t="shared" si="4"/>
        <v/>
      </c>
      <c r="H106" s="3" t="str">
        <f t="shared" si="7"/>
        <v/>
      </c>
    </row>
    <row r="107" spans="3:8" ht="18" customHeight="1">
      <c r="C107" s="129"/>
      <c r="D107" s="126"/>
      <c r="E107" s="3" t="str">
        <f t="shared" si="5"/>
        <v/>
      </c>
      <c r="F107" s="3" t="str">
        <f t="shared" si="6"/>
        <v/>
      </c>
      <c r="G107" s="3" t="str">
        <f t="shared" si="4"/>
        <v/>
      </c>
      <c r="H107" s="3" t="str">
        <f t="shared" si="7"/>
        <v/>
      </c>
    </row>
    <row r="108" spans="3:8" ht="18" customHeight="1">
      <c r="C108" s="129"/>
      <c r="D108" s="126"/>
      <c r="E108" s="3" t="str">
        <f t="shared" si="5"/>
        <v/>
      </c>
      <c r="F108" s="3" t="str">
        <f t="shared" si="6"/>
        <v/>
      </c>
      <c r="G108" s="3" t="str">
        <f t="shared" si="4"/>
        <v/>
      </c>
      <c r="H108" s="3" t="str">
        <f t="shared" si="7"/>
        <v/>
      </c>
    </row>
    <row r="109" spans="3:8" ht="18" customHeight="1">
      <c r="C109" s="129"/>
      <c r="D109" s="126"/>
      <c r="E109" s="3" t="str">
        <f t="shared" si="5"/>
        <v/>
      </c>
      <c r="F109" s="3" t="str">
        <f t="shared" si="6"/>
        <v/>
      </c>
      <c r="G109" s="3" t="str">
        <f t="shared" si="4"/>
        <v/>
      </c>
      <c r="H109" s="3" t="str">
        <f t="shared" si="7"/>
        <v/>
      </c>
    </row>
    <row r="110" spans="3:8" ht="18" customHeight="1">
      <c r="C110" s="129"/>
      <c r="D110" s="126"/>
      <c r="E110" s="3" t="str">
        <f t="shared" si="5"/>
        <v/>
      </c>
      <c r="F110" s="3" t="str">
        <f t="shared" si="6"/>
        <v/>
      </c>
      <c r="G110" s="3" t="str">
        <f t="shared" si="4"/>
        <v/>
      </c>
      <c r="H110" s="3" t="str">
        <f t="shared" si="7"/>
        <v/>
      </c>
    </row>
    <row r="111" spans="3:8" ht="18" customHeight="1">
      <c r="C111" s="129"/>
      <c r="D111" s="126"/>
      <c r="E111" s="3" t="str">
        <f t="shared" si="5"/>
        <v/>
      </c>
      <c r="F111" s="3" t="str">
        <f t="shared" si="6"/>
        <v/>
      </c>
      <c r="G111" s="3" t="str">
        <f t="shared" si="4"/>
        <v/>
      </c>
      <c r="H111" s="3" t="str">
        <f t="shared" si="7"/>
        <v/>
      </c>
    </row>
    <row r="112" spans="3:8" ht="18" customHeight="1">
      <c r="C112" s="129"/>
      <c r="D112" s="126"/>
      <c r="E112" s="3" t="str">
        <f t="shared" si="5"/>
        <v/>
      </c>
      <c r="F112" s="3" t="str">
        <f t="shared" si="6"/>
        <v/>
      </c>
      <c r="G112" s="3" t="str">
        <f t="shared" si="4"/>
        <v/>
      </c>
      <c r="H112" s="3" t="str">
        <f t="shared" si="7"/>
        <v/>
      </c>
    </row>
    <row r="113" spans="3:8" ht="18" customHeight="1">
      <c r="C113" s="129"/>
      <c r="D113" s="126"/>
      <c r="E113" s="3" t="str">
        <f t="shared" si="5"/>
        <v/>
      </c>
      <c r="F113" s="3" t="str">
        <f t="shared" si="6"/>
        <v/>
      </c>
      <c r="G113" s="3" t="str">
        <f t="shared" si="4"/>
        <v/>
      </c>
      <c r="H113" s="3" t="str">
        <f t="shared" si="7"/>
        <v/>
      </c>
    </row>
    <row r="114" spans="3:8" ht="18" customHeight="1">
      <c r="C114" s="129"/>
      <c r="D114" s="126"/>
      <c r="E114" s="3" t="str">
        <f t="shared" si="5"/>
        <v/>
      </c>
      <c r="F114" s="3" t="str">
        <f t="shared" si="6"/>
        <v/>
      </c>
      <c r="G114" s="3" t="str">
        <f t="shared" si="4"/>
        <v/>
      </c>
      <c r="H114" s="3" t="str">
        <f t="shared" si="7"/>
        <v/>
      </c>
    </row>
    <row r="115" spans="3:8" ht="18" customHeight="1">
      <c r="C115" s="129"/>
      <c r="D115" s="126"/>
      <c r="E115" s="3" t="str">
        <f t="shared" si="5"/>
        <v/>
      </c>
      <c r="F115" s="3" t="str">
        <f t="shared" si="6"/>
        <v/>
      </c>
      <c r="G115" s="3" t="str">
        <f t="shared" si="4"/>
        <v/>
      </c>
      <c r="H115" s="3" t="str">
        <f t="shared" si="7"/>
        <v/>
      </c>
    </row>
    <row r="116" spans="3:8" ht="18" customHeight="1">
      <c r="C116" s="129"/>
      <c r="D116" s="126"/>
      <c r="E116" s="3" t="str">
        <f t="shared" si="5"/>
        <v/>
      </c>
      <c r="F116" s="3" t="str">
        <f t="shared" si="6"/>
        <v/>
      </c>
      <c r="G116" s="3" t="str">
        <f t="shared" si="4"/>
        <v/>
      </c>
      <c r="H116" s="3" t="str">
        <f t="shared" si="7"/>
        <v/>
      </c>
    </row>
    <row r="117" spans="3:8" ht="18" customHeight="1">
      <c r="C117" s="129"/>
      <c r="D117" s="126"/>
      <c r="E117" s="3" t="str">
        <f t="shared" si="5"/>
        <v/>
      </c>
      <c r="F117" s="3" t="str">
        <f t="shared" si="6"/>
        <v/>
      </c>
      <c r="G117" s="3" t="str">
        <f t="shared" si="4"/>
        <v/>
      </c>
      <c r="H117" s="3" t="str">
        <f t="shared" si="7"/>
        <v/>
      </c>
    </row>
    <row r="118" spans="3:8" ht="18" customHeight="1">
      <c r="C118" s="129"/>
      <c r="D118" s="126"/>
      <c r="E118" s="3" t="str">
        <f t="shared" si="5"/>
        <v/>
      </c>
      <c r="F118" s="3" t="str">
        <f t="shared" si="6"/>
        <v/>
      </c>
      <c r="G118" s="3" t="str">
        <f t="shared" si="4"/>
        <v/>
      </c>
      <c r="H118" s="3" t="str">
        <f t="shared" si="7"/>
        <v/>
      </c>
    </row>
    <row r="119" spans="3:8" ht="18" customHeight="1">
      <c r="C119" s="129"/>
      <c r="D119" s="126"/>
      <c r="E119" s="3" t="str">
        <f t="shared" si="5"/>
        <v/>
      </c>
      <c r="F119" s="3" t="str">
        <f t="shared" si="6"/>
        <v/>
      </c>
      <c r="G119" s="3" t="str">
        <f t="shared" si="4"/>
        <v/>
      </c>
      <c r="H119" s="3" t="str">
        <f t="shared" si="7"/>
        <v/>
      </c>
    </row>
    <row r="120" spans="3:8" ht="18" customHeight="1">
      <c r="C120" s="129"/>
      <c r="D120" s="126"/>
      <c r="E120" s="3" t="str">
        <f t="shared" si="5"/>
        <v/>
      </c>
      <c r="F120" s="3" t="str">
        <f t="shared" si="6"/>
        <v/>
      </c>
      <c r="G120" s="3" t="str">
        <f t="shared" si="4"/>
        <v/>
      </c>
      <c r="H120" s="3" t="str">
        <f t="shared" si="7"/>
        <v/>
      </c>
    </row>
    <row r="121" spans="3:8" ht="18" customHeight="1">
      <c r="C121" s="129"/>
      <c r="D121" s="126"/>
      <c r="E121" s="3" t="str">
        <f t="shared" si="5"/>
        <v/>
      </c>
      <c r="F121" s="3" t="str">
        <f t="shared" si="6"/>
        <v/>
      </c>
      <c r="G121" s="3" t="str">
        <f t="shared" si="4"/>
        <v/>
      </c>
      <c r="H121" s="3" t="str">
        <f t="shared" si="7"/>
        <v/>
      </c>
    </row>
    <row r="122" spans="3:8" ht="18" customHeight="1">
      <c r="C122" s="129"/>
      <c r="D122" s="126"/>
      <c r="E122" s="3" t="str">
        <f t="shared" si="5"/>
        <v/>
      </c>
      <c r="F122" s="3" t="str">
        <f t="shared" si="6"/>
        <v/>
      </c>
      <c r="G122" s="3" t="str">
        <f t="shared" si="4"/>
        <v/>
      </c>
      <c r="H122" s="3" t="str">
        <f t="shared" si="7"/>
        <v/>
      </c>
    </row>
    <row r="123" spans="3:8" ht="18" customHeight="1">
      <c r="C123" s="129"/>
      <c r="D123" s="126"/>
      <c r="E123" s="3" t="str">
        <f t="shared" si="5"/>
        <v/>
      </c>
      <c r="F123" s="3" t="str">
        <f t="shared" si="6"/>
        <v/>
      </c>
      <c r="G123" s="3" t="str">
        <f t="shared" si="4"/>
        <v/>
      </c>
      <c r="H123" s="3" t="str">
        <f t="shared" si="7"/>
        <v/>
      </c>
    </row>
    <row r="124" spans="3:8" ht="18" customHeight="1">
      <c r="C124" s="129"/>
      <c r="D124" s="126"/>
      <c r="E124" s="3" t="str">
        <f t="shared" si="5"/>
        <v/>
      </c>
      <c r="F124" s="3" t="str">
        <f t="shared" si="6"/>
        <v/>
      </c>
      <c r="G124" s="3" t="str">
        <f t="shared" si="4"/>
        <v/>
      </c>
      <c r="H124" s="3" t="str">
        <f t="shared" si="7"/>
        <v/>
      </c>
    </row>
    <row r="125" spans="3:8" ht="18" customHeight="1">
      <c r="C125" s="129"/>
      <c r="D125" s="126"/>
      <c r="E125" s="3" t="str">
        <f t="shared" si="5"/>
        <v/>
      </c>
      <c r="F125" s="3" t="str">
        <f t="shared" si="6"/>
        <v/>
      </c>
      <c r="G125" s="3" t="str">
        <f t="shared" si="4"/>
        <v/>
      </c>
      <c r="H125" s="3" t="str">
        <f t="shared" si="7"/>
        <v/>
      </c>
    </row>
    <row r="126" spans="3:8" ht="18" customHeight="1">
      <c r="C126" s="129"/>
      <c r="D126" s="126"/>
      <c r="E126" s="3" t="str">
        <f t="shared" si="5"/>
        <v/>
      </c>
      <c r="F126" s="3" t="str">
        <f t="shared" si="6"/>
        <v/>
      </c>
      <c r="G126" s="3" t="str">
        <f t="shared" si="4"/>
        <v/>
      </c>
      <c r="H126" s="3" t="str">
        <f t="shared" si="7"/>
        <v/>
      </c>
    </row>
    <row r="127" spans="3:8" ht="18" customHeight="1">
      <c r="C127" s="129"/>
      <c r="D127" s="126"/>
      <c r="E127" s="3" t="str">
        <f t="shared" si="5"/>
        <v/>
      </c>
      <c r="F127" s="3" t="str">
        <f t="shared" si="6"/>
        <v/>
      </c>
      <c r="G127" s="3" t="str">
        <f t="shared" si="4"/>
        <v/>
      </c>
      <c r="H127" s="3" t="str">
        <f t="shared" si="7"/>
        <v/>
      </c>
    </row>
    <row r="128" spans="3:8" ht="18" customHeight="1">
      <c r="C128" s="129"/>
      <c r="D128" s="126"/>
      <c r="E128" s="3" t="str">
        <f t="shared" si="5"/>
        <v/>
      </c>
      <c r="F128" s="3" t="str">
        <f t="shared" si="6"/>
        <v/>
      </c>
      <c r="G128" s="3" t="str">
        <f t="shared" si="4"/>
        <v/>
      </c>
      <c r="H128" s="3" t="str">
        <f t="shared" si="7"/>
        <v/>
      </c>
    </row>
    <row r="129" spans="3:8" ht="18" customHeight="1">
      <c r="C129" s="129"/>
      <c r="D129" s="126"/>
      <c r="E129" s="3" t="str">
        <f t="shared" si="5"/>
        <v/>
      </c>
      <c r="F129" s="3" t="str">
        <f t="shared" si="6"/>
        <v/>
      </c>
      <c r="G129" s="3" t="str">
        <f t="shared" si="4"/>
        <v/>
      </c>
      <c r="H129" s="3" t="str">
        <f t="shared" si="7"/>
        <v/>
      </c>
    </row>
    <row r="130" spans="3:8" ht="18" customHeight="1">
      <c r="C130" s="129"/>
      <c r="D130" s="126"/>
      <c r="E130" s="3" t="str">
        <f t="shared" si="5"/>
        <v/>
      </c>
      <c r="F130" s="3" t="str">
        <f t="shared" si="6"/>
        <v/>
      </c>
      <c r="G130" s="3" t="str">
        <f t="shared" si="4"/>
        <v/>
      </c>
      <c r="H130" s="3" t="str">
        <f t="shared" si="7"/>
        <v/>
      </c>
    </row>
    <row r="131" spans="3:8" ht="18" customHeight="1">
      <c r="C131" s="129"/>
      <c r="D131" s="126"/>
      <c r="E131" s="3" t="str">
        <f t="shared" si="5"/>
        <v/>
      </c>
      <c r="F131" s="3" t="str">
        <f t="shared" si="6"/>
        <v/>
      </c>
      <c r="G131" s="3" t="str">
        <f t="shared" si="4"/>
        <v/>
      </c>
      <c r="H131" s="3" t="str">
        <f t="shared" si="7"/>
        <v/>
      </c>
    </row>
    <row r="132" spans="3:8" ht="18" customHeight="1">
      <c r="C132" s="129"/>
      <c r="D132" s="126"/>
      <c r="E132" s="3" t="str">
        <f t="shared" si="5"/>
        <v/>
      </c>
      <c r="F132" s="3" t="str">
        <f t="shared" si="6"/>
        <v/>
      </c>
      <c r="G132" s="3" t="str">
        <f t="shared" si="4"/>
        <v/>
      </c>
      <c r="H132" s="3" t="str">
        <f t="shared" si="7"/>
        <v/>
      </c>
    </row>
    <row r="133" spans="3:8" ht="18" customHeight="1">
      <c r="C133" s="129"/>
      <c r="D133" s="126"/>
      <c r="E133" s="3" t="str">
        <f t="shared" si="5"/>
        <v/>
      </c>
      <c r="F133" s="3" t="str">
        <f t="shared" si="6"/>
        <v/>
      </c>
      <c r="G133" s="3" t="str">
        <f t="shared" si="4"/>
        <v/>
      </c>
      <c r="H133" s="3" t="str">
        <f t="shared" si="7"/>
        <v/>
      </c>
    </row>
    <row r="134" spans="3:8" ht="18" customHeight="1">
      <c r="C134" s="129"/>
      <c r="D134" s="126"/>
      <c r="E134" s="3" t="str">
        <f t="shared" si="5"/>
        <v/>
      </c>
      <c r="F134" s="3" t="str">
        <f t="shared" si="6"/>
        <v/>
      </c>
      <c r="G134" s="3" t="str">
        <f t="shared" si="4"/>
        <v/>
      </c>
      <c r="H134" s="3" t="str">
        <f t="shared" si="7"/>
        <v/>
      </c>
    </row>
    <row r="135" spans="3:8" ht="18" customHeight="1">
      <c r="C135" s="129"/>
      <c r="D135" s="126"/>
      <c r="E135" s="3" t="str">
        <f t="shared" si="5"/>
        <v/>
      </c>
      <c r="F135" s="3" t="str">
        <f t="shared" si="6"/>
        <v/>
      </c>
      <c r="G135" s="3" t="str">
        <f t="shared" si="4"/>
        <v/>
      </c>
      <c r="H135" s="3" t="str">
        <f t="shared" si="7"/>
        <v/>
      </c>
    </row>
    <row r="136" spans="3:8" ht="18" customHeight="1">
      <c r="C136" s="129"/>
      <c r="D136" s="126"/>
      <c r="E136" s="3" t="str">
        <f t="shared" si="5"/>
        <v/>
      </c>
      <c r="F136" s="3" t="str">
        <f t="shared" si="6"/>
        <v/>
      </c>
      <c r="G136" s="3" t="str">
        <f t="shared" si="4"/>
        <v/>
      </c>
      <c r="H136" s="3" t="str">
        <f t="shared" si="7"/>
        <v/>
      </c>
    </row>
    <row r="137" spans="3:8" ht="18" customHeight="1">
      <c r="C137" s="129"/>
      <c r="D137" s="126"/>
      <c r="E137" s="3" t="str">
        <f t="shared" si="5"/>
        <v/>
      </c>
      <c r="F137" s="3" t="str">
        <f t="shared" si="6"/>
        <v/>
      </c>
      <c r="G137" s="3" t="str">
        <f t="shared" si="4"/>
        <v/>
      </c>
      <c r="H137" s="3" t="str">
        <f t="shared" si="7"/>
        <v/>
      </c>
    </row>
    <row r="138" spans="3:8" ht="18" customHeight="1">
      <c r="C138" s="129"/>
      <c r="D138" s="126"/>
      <c r="E138" s="3" t="str">
        <f t="shared" si="5"/>
        <v/>
      </c>
      <c r="F138" s="3" t="str">
        <f t="shared" si="6"/>
        <v/>
      </c>
      <c r="G138" s="3" t="str">
        <f t="shared" si="4"/>
        <v/>
      </c>
      <c r="H138" s="3" t="str">
        <f t="shared" si="7"/>
        <v/>
      </c>
    </row>
    <row r="139" spans="3:8" ht="18" customHeight="1">
      <c r="C139" s="129"/>
      <c r="D139" s="126"/>
      <c r="E139" s="3" t="str">
        <f t="shared" si="5"/>
        <v/>
      </c>
      <c r="F139" s="3" t="str">
        <f t="shared" si="6"/>
        <v/>
      </c>
      <c r="G139" s="3" t="str">
        <f t="shared" si="4"/>
        <v/>
      </c>
      <c r="H139" s="3" t="str">
        <f t="shared" si="7"/>
        <v/>
      </c>
    </row>
    <row r="140" spans="3:8" ht="18" customHeight="1">
      <c r="C140" s="129"/>
      <c r="D140" s="126"/>
      <c r="E140" s="3" t="str">
        <f t="shared" si="5"/>
        <v/>
      </c>
      <c r="F140" s="3" t="str">
        <f t="shared" si="6"/>
        <v/>
      </c>
      <c r="G140" s="3" t="str">
        <f t="shared" si="4"/>
        <v/>
      </c>
      <c r="H140" s="3" t="str">
        <f t="shared" si="7"/>
        <v/>
      </c>
    </row>
    <row r="141" spans="3:8" ht="18" customHeight="1">
      <c r="C141" s="129"/>
      <c r="D141" s="126"/>
      <c r="E141" s="3" t="str">
        <f t="shared" si="5"/>
        <v/>
      </c>
      <c r="F141" s="3" t="str">
        <f t="shared" si="6"/>
        <v/>
      </c>
      <c r="G141" s="3" t="str">
        <f t="shared" si="4"/>
        <v/>
      </c>
      <c r="H141" s="3" t="str">
        <f t="shared" si="7"/>
        <v/>
      </c>
    </row>
    <row r="142" spans="3:8" ht="18" customHeight="1">
      <c r="C142" s="129"/>
      <c r="D142" s="126"/>
      <c r="E142" s="3" t="str">
        <f t="shared" si="5"/>
        <v/>
      </c>
      <c r="F142" s="3" t="str">
        <f t="shared" si="6"/>
        <v/>
      </c>
      <c r="G142" s="3" t="str">
        <f t="shared" si="4"/>
        <v/>
      </c>
      <c r="H142" s="3" t="str">
        <f t="shared" si="7"/>
        <v/>
      </c>
    </row>
    <row r="143" spans="3:8" ht="18" customHeight="1">
      <c r="C143" s="129"/>
      <c r="D143" s="126"/>
      <c r="E143" s="3" t="str">
        <f t="shared" si="5"/>
        <v/>
      </c>
      <c r="F143" s="3" t="str">
        <f t="shared" si="6"/>
        <v/>
      </c>
      <c r="G143" s="3" t="str">
        <f t="shared" si="4"/>
        <v/>
      </c>
      <c r="H143" s="3" t="str">
        <f t="shared" si="7"/>
        <v/>
      </c>
    </row>
    <row r="144" spans="3:8" ht="18" customHeight="1">
      <c r="C144" s="129"/>
      <c r="D144" s="126"/>
      <c r="E144" s="3" t="str">
        <f t="shared" si="5"/>
        <v/>
      </c>
      <c r="F144" s="3" t="str">
        <f t="shared" si="6"/>
        <v/>
      </c>
      <c r="G144" s="3" t="str">
        <f t="shared" si="4"/>
        <v/>
      </c>
      <c r="H144" s="3" t="str">
        <f t="shared" si="7"/>
        <v/>
      </c>
    </row>
    <row r="145" spans="3:8" ht="18" customHeight="1">
      <c r="C145" s="129"/>
      <c r="D145" s="126"/>
      <c r="E145" s="3" t="str">
        <f t="shared" si="5"/>
        <v/>
      </c>
      <c r="F145" s="3" t="str">
        <f t="shared" si="6"/>
        <v/>
      </c>
      <c r="G145" s="3" t="str">
        <f t="shared" si="4"/>
        <v/>
      </c>
      <c r="H145" s="3" t="str">
        <f t="shared" si="7"/>
        <v/>
      </c>
    </row>
    <row r="146" spans="3:8" ht="18" customHeight="1">
      <c r="C146" s="129"/>
      <c r="D146" s="126"/>
      <c r="E146" s="3" t="str">
        <f t="shared" si="5"/>
        <v/>
      </c>
      <c r="F146" s="3" t="str">
        <f t="shared" si="6"/>
        <v/>
      </c>
      <c r="G146" s="3" t="str">
        <f t="shared" si="4"/>
        <v/>
      </c>
      <c r="H146" s="3" t="str">
        <f t="shared" si="7"/>
        <v/>
      </c>
    </row>
    <row r="147" spans="3:8" ht="18" customHeight="1">
      <c r="C147" s="129"/>
      <c r="D147" s="126"/>
      <c r="E147" s="3" t="str">
        <f t="shared" si="5"/>
        <v/>
      </c>
      <c r="F147" s="3" t="str">
        <f t="shared" si="6"/>
        <v/>
      </c>
      <c r="G147" s="3" t="str">
        <f t="shared" si="4"/>
        <v/>
      </c>
      <c r="H147" s="3" t="str">
        <f t="shared" si="7"/>
        <v/>
      </c>
    </row>
    <row r="148" spans="3:8" ht="18" customHeight="1">
      <c r="C148" s="129"/>
      <c r="D148" s="126"/>
      <c r="E148" s="3" t="str">
        <f t="shared" si="5"/>
        <v/>
      </c>
      <c r="F148" s="3" t="str">
        <f t="shared" si="6"/>
        <v/>
      </c>
      <c r="G148" s="3" t="str">
        <f t="shared" si="4"/>
        <v/>
      </c>
      <c r="H148" s="3" t="str">
        <f t="shared" si="7"/>
        <v/>
      </c>
    </row>
    <row r="149" spans="3:8" ht="18" customHeight="1">
      <c r="C149" s="129"/>
      <c r="D149" s="126"/>
      <c r="E149" s="3" t="str">
        <f t="shared" si="5"/>
        <v/>
      </c>
      <c r="F149" s="3" t="str">
        <f t="shared" si="6"/>
        <v/>
      </c>
      <c r="G149" s="3" t="str">
        <f t="shared" si="4"/>
        <v/>
      </c>
      <c r="H149" s="3" t="str">
        <f t="shared" si="7"/>
        <v/>
      </c>
    </row>
    <row r="150" spans="3:8" ht="18" customHeight="1">
      <c r="C150" s="129"/>
      <c r="D150" s="126"/>
      <c r="E150" s="3" t="str">
        <f t="shared" si="5"/>
        <v/>
      </c>
      <c r="F150" s="3" t="str">
        <f t="shared" si="6"/>
        <v/>
      </c>
      <c r="G150" s="3" t="str">
        <f t="shared" si="4"/>
        <v/>
      </c>
      <c r="H150" s="3" t="str">
        <f t="shared" si="7"/>
        <v/>
      </c>
    </row>
    <row r="151" spans="3:8" ht="18" customHeight="1">
      <c r="C151" s="129"/>
      <c r="D151" s="126"/>
      <c r="E151" s="3" t="str">
        <f t="shared" si="5"/>
        <v/>
      </c>
      <c r="F151" s="3" t="str">
        <f t="shared" si="6"/>
        <v/>
      </c>
      <c r="G151" s="3" t="str">
        <f t="shared" ref="G151:G214" si="8">IF(OR(C151="",D151=""),"",KENSA_A*F151+KENSA_B)</f>
        <v/>
      </c>
      <c r="H151" s="3" t="str">
        <f t="shared" si="7"/>
        <v/>
      </c>
    </row>
    <row r="152" spans="3:8" ht="18" customHeight="1">
      <c r="C152" s="129"/>
      <c r="D152" s="126"/>
      <c r="E152" s="3" t="str">
        <f t="shared" ref="E152:E215" si="9">IF(OR(C152="",D152=""),"",LOG(D152))</f>
        <v/>
      </c>
      <c r="F152" s="3" t="str">
        <f t="shared" ref="F152:F215" si="10">IF(OR(C152="",D152=""),"",C152-MIN(C$23:C$223))</f>
        <v/>
      </c>
      <c r="G152" s="3" t="str">
        <f t="shared" si="8"/>
        <v/>
      </c>
      <c r="H152" s="3" t="str">
        <f t="shared" ref="H152:H215" si="11">IF(OR(C152="",D152=""),"",10^G152)</f>
        <v/>
      </c>
    </row>
    <row r="153" spans="3:8" ht="18" customHeight="1">
      <c r="C153" s="129"/>
      <c r="D153" s="126"/>
      <c r="E153" s="3" t="str">
        <f t="shared" si="9"/>
        <v/>
      </c>
      <c r="F153" s="3" t="str">
        <f t="shared" si="10"/>
        <v/>
      </c>
      <c r="G153" s="3" t="str">
        <f t="shared" si="8"/>
        <v/>
      </c>
      <c r="H153" s="3" t="str">
        <f t="shared" si="11"/>
        <v/>
      </c>
    </row>
    <row r="154" spans="3:8" ht="18" customHeight="1">
      <c r="C154" s="129"/>
      <c r="D154" s="126"/>
      <c r="E154" s="3" t="str">
        <f t="shared" si="9"/>
        <v/>
      </c>
      <c r="F154" s="3" t="str">
        <f t="shared" si="10"/>
        <v/>
      </c>
      <c r="G154" s="3" t="str">
        <f t="shared" si="8"/>
        <v/>
      </c>
      <c r="H154" s="3" t="str">
        <f t="shared" si="11"/>
        <v/>
      </c>
    </row>
    <row r="155" spans="3:8" ht="18" customHeight="1">
      <c r="C155" s="129"/>
      <c r="D155" s="126"/>
      <c r="E155" s="3" t="str">
        <f t="shared" si="9"/>
        <v/>
      </c>
      <c r="F155" s="3" t="str">
        <f t="shared" si="10"/>
        <v/>
      </c>
      <c r="G155" s="3" t="str">
        <f t="shared" si="8"/>
        <v/>
      </c>
      <c r="H155" s="3" t="str">
        <f t="shared" si="11"/>
        <v/>
      </c>
    </row>
    <row r="156" spans="3:8" ht="18" customHeight="1">
      <c r="C156" s="129"/>
      <c r="D156" s="126"/>
      <c r="E156" s="3" t="str">
        <f t="shared" si="9"/>
        <v/>
      </c>
      <c r="F156" s="3" t="str">
        <f t="shared" si="10"/>
        <v/>
      </c>
      <c r="G156" s="3" t="str">
        <f t="shared" si="8"/>
        <v/>
      </c>
      <c r="H156" s="3" t="str">
        <f t="shared" si="11"/>
        <v/>
      </c>
    </row>
    <row r="157" spans="3:8" ht="18" customHeight="1">
      <c r="C157" s="129"/>
      <c r="D157" s="126"/>
      <c r="E157" s="3" t="str">
        <f t="shared" si="9"/>
        <v/>
      </c>
      <c r="F157" s="3" t="str">
        <f t="shared" si="10"/>
        <v/>
      </c>
      <c r="G157" s="3" t="str">
        <f t="shared" si="8"/>
        <v/>
      </c>
      <c r="H157" s="3" t="str">
        <f t="shared" si="11"/>
        <v/>
      </c>
    </row>
    <row r="158" spans="3:8" ht="18" customHeight="1">
      <c r="C158" s="129"/>
      <c r="D158" s="126"/>
      <c r="E158" s="3" t="str">
        <f t="shared" si="9"/>
        <v/>
      </c>
      <c r="F158" s="3" t="str">
        <f t="shared" si="10"/>
        <v/>
      </c>
      <c r="G158" s="3" t="str">
        <f t="shared" si="8"/>
        <v/>
      </c>
      <c r="H158" s="3" t="str">
        <f t="shared" si="11"/>
        <v/>
      </c>
    </row>
    <row r="159" spans="3:8" ht="18" customHeight="1">
      <c r="C159" s="129"/>
      <c r="D159" s="126"/>
      <c r="E159" s="3" t="str">
        <f t="shared" si="9"/>
        <v/>
      </c>
      <c r="F159" s="3" t="str">
        <f t="shared" si="10"/>
        <v/>
      </c>
      <c r="G159" s="3" t="str">
        <f t="shared" si="8"/>
        <v/>
      </c>
      <c r="H159" s="3" t="str">
        <f t="shared" si="11"/>
        <v/>
      </c>
    </row>
    <row r="160" spans="3:8" ht="18" customHeight="1">
      <c r="C160" s="129"/>
      <c r="D160" s="126"/>
      <c r="E160" s="3" t="str">
        <f t="shared" si="9"/>
        <v/>
      </c>
      <c r="F160" s="3" t="str">
        <f t="shared" si="10"/>
        <v/>
      </c>
      <c r="G160" s="3" t="str">
        <f t="shared" si="8"/>
        <v/>
      </c>
      <c r="H160" s="3" t="str">
        <f t="shared" si="11"/>
        <v/>
      </c>
    </row>
    <row r="161" spans="3:8" ht="18" customHeight="1">
      <c r="C161" s="129"/>
      <c r="D161" s="126"/>
      <c r="E161" s="3" t="str">
        <f t="shared" si="9"/>
        <v/>
      </c>
      <c r="F161" s="3" t="str">
        <f t="shared" si="10"/>
        <v/>
      </c>
      <c r="G161" s="3" t="str">
        <f t="shared" si="8"/>
        <v/>
      </c>
      <c r="H161" s="3" t="str">
        <f t="shared" si="11"/>
        <v/>
      </c>
    </row>
    <row r="162" spans="3:8" ht="18" customHeight="1">
      <c r="C162" s="129"/>
      <c r="D162" s="126"/>
      <c r="E162" s="3" t="str">
        <f t="shared" si="9"/>
        <v/>
      </c>
      <c r="F162" s="3" t="str">
        <f t="shared" si="10"/>
        <v/>
      </c>
      <c r="G162" s="3" t="str">
        <f t="shared" si="8"/>
        <v/>
      </c>
      <c r="H162" s="3" t="str">
        <f t="shared" si="11"/>
        <v/>
      </c>
    </row>
    <row r="163" spans="3:8" ht="18" customHeight="1">
      <c r="C163" s="129"/>
      <c r="D163" s="126"/>
      <c r="E163" s="3" t="str">
        <f t="shared" si="9"/>
        <v/>
      </c>
      <c r="F163" s="3" t="str">
        <f t="shared" si="10"/>
        <v/>
      </c>
      <c r="G163" s="3" t="str">
        <f t="shared" si="8"/>
        <v/>
      </c>
      <c r="H163" s="3" t="str">
        <f t="shared" si="11"/>
        <v/>
      </c>
    </row>
    <row r="164" spans="3:8" ht="18" customHeight="1">
      <c r="C164" s="129"/>
      <c r="D164" s="126"/>
      <c r="E164" s="3" t="str">
        <f t="shared" si="9"/>
        <v/>
      </c>
      <c r="F164" s="3" t="str">
        <f t="shared" si="10"/>
        <v/>
      </c>
      <c r="G164" s="3" t="str">
        <f t="shared" si="8"/>
        <v/>
      </c>
      <c r="H164" s="3" t="str">
        <f t="shared" si="11"/>
        <v/>
      </c>
    </row>
    <row r="165" spans="3:8" ht="18" customHeight="1">
      <c r="C165" s="129"/>
      <c r="D165" s="126"/>
      <c r="E165" s="3" t="str">
        <f t="shared" si="9"/>
        <v/>
      </c>
      <c r="F165" s="3" t="str">
        <f t="shared" si="10"/>
        <v/>
      </c>
      <c r="G165" s="3" t="str">
        <f t="shared" si="8"/>
        <v/>
      </c>
      <c r="H165" s="3" t="str">
        <f t="shared" si="11"/>
        <v/>
      </c>
    </row>
    <row r="166" spans="3:8" ht="18" customHeight="1">
      <c r="C166" s="129"/>
      <c r="D166" s="126"/>
      <c r="E166" s="3" t="str">
        <f t="shared" si="9"/>
        <v/>
      </c>
      <c r="F166" s="3" t="str">
        <f t="shared" si="10"/>
        <v/>
      </c>
      <c r="G166" s="3" t="str">
        <f t="shared" si="8"/>
        <v/>
      </c>
      <c r="H166" s="3" t="str">
        <f t="shared" si="11"/>
        <v/>
      </c>
    </row>
    <row r="167" spans="3:8" ht="18" customHeight="1">
      <c r="C167" s="129"/>
      <c r="D167" s="126"/>
      <c r="E167" s="3" t="str">
        <f t="shared" si="9"/>
        <v/>
      </c>
      <c r="F167" s="3" t="str">
        <f t="shared" si="10"/>
        <v/>
      </c>
      <c r="G167" s="3" t="str">
        <f t="shared" si="8"/>
        <v/>
      </c>
      <c r="H167" s="3" t="str">
        <f t="shared" si="11"/>
        <v/>
      </c>
    </row>
    <row r="168" spans="3:8" ht="18" customHeight="1">
      <c r="C168" s="129"/>
      <c r="D168" s="126"/>
      <c r="E168" s="3" t="str">
        <f t="shared" si="9"/>
        <v/>
      </c>
      <c r="F168" s="3" t="str">
        <f t="shared" si="10"/>
        <v/>
      </c>
      <c r="G168" s="3" t="str">
        <f t="shared" si="8"/>
        <v/>
      </c>
      <c r="H168" s="3" t="str">
        <f t="shared" si="11"/>
        <v/>
      </c>
    </row>
    <row r="169" spans="3:8" ht="18" customHeight="1">
      <c r="C169" s="129"/>
      <c r="D169" s="126"/>
      <c r="E169" s="3" t="str">
        <f t="shared" si="9"/>
        <v/>
      </c>
      <c r="F169" s="3" t="str">
        <f t="shared" si="10"/>
        <v/>
      </c>
      <c r="G169" s="3" t="str">
        <f t="shared" si="8"/>
        <v/>
      </c>
      <c r="H169" s="3" t="str">
        <f t="shared" si="11"/>
        <v/>
      </c>
    </row>
    <row r="170" spans="3:8" ht="18" customHeight="1">
      <c r="C170" s="129"/>
      <c r="D170" s="126"/>
      <c r="E170" s="3" t="str">
        <f t="shared" si="9"/>
        <v/>
      </c>
      <c r="F170" s="3" t="str">
        <f t="shared" si="10"/>
        <v/>
      </c>
      <c r="G170" s="3" t="str">
        <f t="shared" si="8"/>
        <v/>
      </c>
      <c r="H170" s="3" t="str">
        <f t="shared" si="11"/>
        <v/>
      </c>
    </row>
    <row r="171" spans="3:8" ht="18" customHeight="1">
      <c r="C171" s="129"/>
      <c r="D171" s="126"/>
      <c r="E171" s="3" t="str">
        <f t="shared" si="9"/>
        <v/>
      </c>
      <c r="F171" s="3" t="str">
        <f t="shared" si="10"/>
        <v/>
      </c>
      <c r="G171" s="3" t="str">
        <f t="shared" si="8"/>
        <v/>
      </c>
      <c r="H171" s="3" t="str">
        <f t="shared" si="11"/>
        <v/>
      </c>
    </row>
    <row r="172" spans="3:8" ht="18" customHeight="1">
      <c r="C172" s="129"/>
      <c r="D172" s="126"/>
      <c r="E172" s="3" t="str">
        <f t="shared" si="9"/>
        <v/>
      </c>
      <c r="F172" s="3" t="str">
        <f t="shared" si="10"/>
        <v/>
      </c>
      <c r="G172" s="3" t="str">
        <f t="shared" si="8"/>
        <v/>
      </c>
      <c r="H172" s="3" t="str">
        <f t="shared" si="11"/>
        <v/>
      </c>
    </row>
    <row r="173" spans="3:8" ht="18" customHeight="1">
      <c r="C173" s="129"/>
      <c r="D173" s="126"/>
      <c r="E173" s="3" t="str">
        <f t="shared" si="9"/>
        <v/>
      </c>
      <c r="F173" s="3" t="str">
        <f t="shared" si="10"/>
        <v/>
      </c>
      <c r="G173" s="3" t="str">
        <f t="shared" si="8"/>
        <v/>
      </c>
      <c r="H173" s="3" t="str">
        <f t="shared" si="11"/>
        <v/>
      </c>
    </row>
    <row r="174" spans="3:8" ht="18" customHeight="1">
      <c r="C174" s="129"/>
      <c r="D174" s="126"/>
      <c r="E174" s="3" t="str">
        <f t="shared" si="9"/>
        <v/>
      </c>
      <c r="F174" s="3" t="str">
        <f t="shared" si="10"/>
        <v/>
      </c>
      <c r="G174" s="3" t="str">
        <f t="shared" si="8"/>
        <v/>
      </c>
      <c r="H174" s="3" t="str">
        <f t="shared" si="11"/>
        <v/>
      </c>
    </row>
    <row r="175" spans="3:8" ht="18" customHeight="1">
      <c r="C175" s="129"/>
      <c r="D175" s="126"/>
      <c r="E175" s="3" t="str">
        <f t="shared" si="9"/>
        <v/>
      </c>
      <c r="F175" s="3" t="str">
        <f t="shared" si="10"/>
        <v/>
      </c>
      <c r="G175" s="3" t="str">
        <f t="shared" si="8"/>
        <v/>
      </c>
      <c r="H175" s="3" t="str">
        <f t="shared" si="11"/>
        <v/>
      </c>
    </row>
    <row r="176" spans="3:8" ht="18" customHeight="1">
      <c r="C176" s="129"/>
      <c r="D176" s="126"/>
      <c r="E176" s="3" t="str">
        <f t="shared" si="9"/>
        <v/>
      </c>
      <c r="F176" s="3" t="str">
        <f t="shared" si="10"/>
        <v/>
      </c>
      <c r="G176" s="3" t="str">
        <f t="shared" si="8"/>
        <v/>
      </c>
      <c r="H176" s="3" t="str">
        <f t="shared" si="11"/>
        <v/>
      </c>
    </row>
    <row r="177" spans="3:8" ht="18" customHeight="1">
      <c r="C177" s="129"/>
      <c r="D177" s="126"/>
      <c r="E177" s="3" t="str">
        <f t="shared" si="9"/>
        <v/>
      </c>
      <c r="F177" s="3" t="str">
        <f t="shared" si="10"/>
        <v/>
      </c>
      <c r="G177" s="3" t="str">
        <f t="shared" si="8"/>
        <v/>
      </c>
      <c r="H177" s="3" t="str">
        <f t="shared" si="11"/>
        <v/>
      </c>
    </row>
    <row r="178" spans="3:8" ht="18" customHeight="1">
      <c r="C178" s="129"/>
      <c r="D178" s="126"/>
      <c r="E178" s="3" t="str">
        <f t="shared" si="9"/>
        <v/>
      </c>
      <c r="F178" s="3" t="str">
        <f t="shared" si="10"/>
        <v/>
      </c>
      <c r="G178" s="3" t="str">
        <f t="shared" si="8"/>
        <v/>
      </c>
      <c r="H178" s="3" t="str">
        <f t="shared" si="11"/>
        <v/>
      </c>
    </row>
    <row r="179" spans="3:8" ht="18" customHeight="1">
      <c r="C179" s="129"/>
      <c r="D179" s="126"/>
      <c r="E179" s="3" t="str">
        <f t="shared" si="9"/>
        <v/>
      </c>
      <c r="F179" s="3" t="str">
        <f t="shared" si="10"/>
        <v/>
      </c>
      <c r="G179" s="3" t="str">
        <f t="shared" si="8"/>
        <v/>
      </c>
      <c r="H179" s="3" t="str">
        <f t="shared" si="11"/>
        <v/>
      </c>
    </row>
    <row r="180" spans="3:8" ht="18" customHeight="1">
      <c r="C180" s="129"/>
      <c r="D180" s="126"/>
      <c r="E180" s="3" t="str">
        <f t="shared" si="9"/>
        <v/>
      </c>
      <c r="F180" s="3" t="str">
        <f t="shared" si="10"/>
        <v/>
      </c>
      <c r="G180" s="3" t="str">
        <f t="shared" si="8"/>
        <v/>
      </c>
      <c r="H180" s="3" t="str">
        <f t="shared" si="11"/>
        <v/>
      </c>
    </row>
    <row r="181" spans="3:8" ht="18" customHeight="1">
      <c r="C181" s="129"/>
      <c r="D181" s="126"/>
      <c r="E181" s="3" t="str">
        <f t="shared" si="9"/>
        <v/>
      </c>
      <c r="F181" s="3" t="str">
        <f t="shared" si="10"/>
        <v/>
      </c>
      <c r="G181" s="3" t="str">
        <f t="shared" si="8"/>
        <v/>
      </c>
      <c r="H181" s="3" t="str">
        <f t="shared" si="11"/>
        <v/>
      </c>
    </row>
    <row r="182" spans="3:8" ht="18" customHeight="1">
      <c r="C182" s="129"/>
      <c r="D182" s="126"/>
      <c r="E182" s="3" t="str">
        <f t="shared" si="9"/>
        <v/>
      </c>
      <c r="F182" s="3" t="str">
        <f t="shared" si="10"/>
        <v/>
      </c>
      <c r="G182" s="3" t="str">
        <f t="shared" si="8"/>
        <v/>
      </c>
      <c r="H182" s="3" t="str">
        <f t="shared" si="11"/>
        <v/>
      </c>
    </row>
    <row r="183" spans="3:8" ht="18" customHeight="1">
      <c r="C183" s="129"/>
      <c r="D183" s="126"/>
      <c r="E183" s="3" t="str">
        <f t="shared" si="9"/>
        <v/>
      </c>
      <c r="F183" s="3" t="str">
        <f t="shared" si="10"/>
        <v/>
      </c>
      <c r="G183" s="3" t="str">
        <f t="shared" si="8"/>
        <v/>
      </c>
      <c r="H183" s="3" t="str">
        <f t="shared" si="11"/>
        <v/>
      </c>
    </row>
    <row r="184" spans="3:8" ht="18" customHeight="1">
      <c r="C184" s="129"/>
      <c r="D184" s="126"/>
      <c r="E184" s="3" t="str">
        <f t="shared" si="9"/>
        <v/>
      </c>
      <c r="F184" s="3" t="str">
        <f t="shared" si="10"/>
        <v/>
      </c>
      <c r="G184" s="3" t="str">
        <f t="shared" si="8"/>
        <v/>
      </c>
      <c r="H184" s="3" t="str">
        <f t="shared" si="11"/>
        <v/>
      </c>
    </row>
    <row r="185" spans="3:8" ht="18" customHeight="1">
      <c r="C185" s="129"/>
      <c r="D185" s="126"/>
      <c r="E185" s="3" t="str">
        <f t="shared" si="9"/>
        <v/>
      </c>
      <c r="F185" s="3" t="str">
        <f t="shared" si="10"/>
        <v/>
      </c>
      <c r="G185" s="3" t="str">
        <f t="shared" si="8"/>
        <v/>
      </c>
      <c r="H185" s="3" t="str">
        <f t="shared" si="11"/>
        <v/>
      </c>
    </row>
    <row r="186" spans="3:8" ht="18" customHeight="1">
      <c r="C186" s="129"/>
      <c r="D186" s="126"/>
      <c r="E186" s="3" t="str">
        <f t="shared" si="9"/>
        <v/>
      </c>
      <c r="F186" s="3" t="str">
        <f t="shared" si="10"/>
        <v/>
      </c>
      <c r="G186" s="3" t="str">
        <f t="shared" si="8"/>
        <v/>
      </c>
      <c r="H186" s="3" t="str">
        <f t="shared" si="11"/>
        <v/>
      </c>
    </row>
    <row r="187" spans="3:8" ht="18" customHeight="1">
      <c r="C187" s="129"/>
      <c r="D187" s="126"/>
      <c r="E187" s="3" t="str">
        <f t="shared" si="9"/>
        <v/>
      </c>
      <c r="F187" s="3" t="str">
        <f t="shared" si="10"/>
        <v/>
      </c>
      <c r="G187" s="3" t="str">
        <f t="shared" si="8"/>
        <v/>
      </c>
      <c r="H187" s="3" t="str">
        <f t="shared" si="11"/>
        <v/>
      </c>
    </row>
    <row r="188" spans="3:8" ht="18" customHeight="1">
      <c r="C188" s="129"/>
      <c r="D188" s="126"/>
      <c r="E188" s="3" t="str">
        <f t="shared" si="9"/>
        <v/>
      </c>
      <c r="F188" s="3" t="str">
        <f t="shared" si="10"/>
        <v/>
      </c>
      <c r="G188" s="3" t="str">
        <f t="shared" si="8"/>
        <v/>
      </c>
      <c r="H188" s="3" t="str">
        <f t="shared" si="11"/>
        <v/>
      </c>
    </row>
    <row r="189" spans="3:8" ht="18" customHeight="1">
      <c r="C189" s="129"/>
      <c r="D189" s="126"/>
      <c r="E189" s="3" t="str">
        <f t="shared" si="9"/>
        <v/>
      </c>
      <c r="F189" s="3" t="str">
        <f t="shared" si="10"/>
        <v/>
      </c>
      <c r="G189" s="3" t="str">
        <f t="shared" si="8"/>
        <v/>
      </c>
      <c r="H189" s="3" t="str">
        <f t="shared" si="11"/>
        <v/>
      </c>
    </row>
    <row r="190" spans="3:8" ht="18" customHeight="1">
      <c r="C190" s="129"/>
      <c r="D190" s="126"/>
      <c r="E190" s="3" t="str">
        <f t="shared" si="9"/>
        <v/>
      </c>
      <c r="F190" s="3" t="str">
        <f t="shared" si="10"/>
        <v/>
      </c>
      <c r="G190" s="3" t="str">
        <f t="shared" si="8"/>
        <v/>
      </c>
      <c r="H190" s="3" t="str">
        <f t="shared" si="11"/>
        <v/>
      </c>
    </row>
    <row r="191" spans="3:8" ht="18" customHeight="1">
      <c r="C191" s="129"/>
      <c r="D191" s="126"/>
      <c r="E191" s="3" t="str">
        <f t="shared" si="9"/>
        <v/>
      </c>
      <c r="F191" s="3" t="str">
        <f t="shared" si="10"/>
        <v/>
      </c>
      <c r="G191" s="3" t="str">
        <f t="shared" si="8"/>
        <v/>
      </c>
      <c r="H191" s="3" t="str">
        <f t="shared" si="11"/>
        <v/>
      </c>
    </row>
    <row r="192" spans="3:8" ht="18" customHeight="1">
      <c r="C192" s="129"/>
      <c r="D192" s="126"/>
      <c r="E192" s="3" t="str">
        <f t="shared" si="9"/>
        <v/>
      </c>
      <c r="F192" s="3" t="str">
        <f t="shared" si="10"/>
        <v/>
      </c>
      <c r="G192" s="3" t="str">
        <f t="shared" si="8"/>
        <v/>
      </c>
      <c r="H192" s="3" t="str">
        <f t="shared" si="11"/>
        <v/>
      </c>
    </row>
    <row r="193" spans="3:8" ht="18" customHeight="1">
      <c r="C193" s="129"/>
      <c r="D193" s="126"/>
      <c r="E193" s="3" t="str">
        <f t="shared" si="9"/>
        <v/>
      </c>
      <c r="F193" s="3" t="str">
        <f t="shared" si="10"/>
        <v/>
      </c>
      <c r="G193" s="3" t="str">
        <f t="shared" si="8"/>
        <v/>
      </c>
      <c r="H193" s="3" t="str">
        <f t="shared" si="11"/>
        <v/>
      </c>
    </row>
    <row r="194" spans="3:8" ht="18" customHeight="1">
      <c r="C194" s="129"/>
      <c r="D194" s="126"/>
      <c r="E194" s="3" t="str">
        <f t="shared" si="9"/>
        <v/>
      </c>
      <c r="F194" s="3" t="str">
        <f t="shared" si="10"/>
        <v/>
      </c>
      <c r="G194" s="3" t="str">
        <f t="shared" si="8"/>
        <v/>
      </c>
      <c r="H194" s="3" t="str">
        <f t="shared" si="11"/>
        <v/>
      </c>
    </row>
    <row r="195" spans="3:8" ht="18" customHeight="1">
      <c r="C195" s="129"/>
      <c r="D195" s="126"/>
      <c r="E195" s="3" t="str">
        <f t="shared" si="9"/>
        <v/>
      </c>
      <c r="F195" s="3" t="str">
        <f t="shared" si="10"/>
        <v/>
      </c>
      <c r="G195" s="3" t="str">
        <f t="shared" si="8"/>
        <v/>
      </c>
      <c r="H195" s="3" t="str">
        <f t="shared" si="11"/>
        <v/>
      </c>
    </row>
    <row r="196" spans="3:8" ht="18" customHeight="1">
      <c r="C196" s="129"/>
      <c r="D196" s="126"/>
      <c r="E196" s="3" t="str">
        <f t="shared" si="9"/>
        <v/>
      </c>
      <c r="F196" s="3" t="str">
        <f t="shared" si="10"/>
        <v/>
      </c>
      <c r="G196" s="3" t="str">
        <f t="shared" si="8"/>
        <v/>
      </c>
      <c r="H196" s="3" t="str">
        <f t="shared" si="11"/>
        <v/>
      </c>
    </row>
    <row r="197" spans="3:8" ht="18" customHeight="1">
      <c r="C197" s="129"/>
      <c r="D197" s="126"/>
      <c r="E197" s="3" t="str">
        <f t="shared" si="9"/>
        <v/>
      </c>
      <c r="F197" s="3" t="str">
        <f t="shared" si="10"/>
        <v/>
      </c>
      <c r="G197" s="3" t="str">
        <f t="shared" si="8"/>
        <v/>
      </c>
      <c r="H197" s="3" t="str">
        <f t="shared" si="11"/>
        <v/>
      </c>
    </row>
    <row r="198" spans="3:8" ht="18" customHeight="1">
      <c r="C198" s="129"/>
      <c r="D198" s="126"/>
      <c r="E198" s="3" t="str">
        <f t="shared" si="9"/>
        <v/>
      </c>
      <c r="F198" s="3" t="str">
        <f t="shared" si="10"/>
        <v/>
      </c>
      <c r="G198" s="3" t="str">
        <f t="shared" si="8"/>
        <v/>
      </c>
      <c r="H198" s="3" t="str">
        <f t="shared" si="11"/>
        <v/>
      </c>
    </row>
    <row r="199" spans="3:8" ht="18" customHeight="1">
      <c r="C199" s="129"/>
      <c r="D199" s="126"/>
      <c r="E199" s="3" t="str">
        <f t="shared" si="9"/>
        <v/>
      </c>
      <c r="F199" s="3" t="str">
        <f t="shared" si="10"/>
        <v/>
      </c>
      <c r="G199" s="3" t="str">
        <f t="shared" si="8"/>
        <v/>
      </c>
      <c r="H199" s="3" t="str">
        <f t="shared" si="11"/>
        <v/>
      </c>
    </row>
    <row r="200" spans="3:8" ht="18" customHeight="1">
      <c r="C200" s="129"/>
      <c r="D200" s="126"/>
      <c r="E200" s="3" t="str">
        <f t="shared" si="9"/>
        <v/>
      </c>
      <c r="F200" s="3" t="str">
        <f t="shared" si="10"/>
        <v/>
      </c>
      <c r="G200" s="3" t="str">
        <f t="shared" si="8"/>
        <v/>
      </c>
      <c r="H200" s="3" t="str">
        <f t="shared" si="11"/>
        <v/>
      </c>
    </row>
    <row r="201" spans="3:8" ht="18" customHeight="1">
      <c r="C201" s="129"/>
      <c r="D201" s="126"/>
      <c r="E201" s="3" t="str">
        <f t="shared" si="9"/>
        <v/>
      </c>
      <c r="F201" s="3" t="str">
        <f t="shared" si="10"/>
        <v/>
      </c>
      <c r="G201" s="3" t="str">
        <f t="shared" si="8"/>
        <v/>
      </c>
      <c r="H201" s="3" t="str">
        <f t="shared" si="11"/>
        <v/>
      </c>
    </row>
    <row r="202" spans="3:8" ht="18" customHeight="1">
      <c r="C202" s="129"/>
      <c r="D202" s="126"/>
      <c r="E202" s="3" t="str">
        <f t="shared" si="9"/>
        <v/>
      </c>
      <c r="F202" s="3" t="str">
        <f t="shared" si="10"/>
        <v/>
      </c>
      <c r="G202" s="3" t="str">
        <f t="shared" si="8"/>
        <v/>
      </c>
      <c r="H202" s="3" t="str">
        <f t="shared" si="11"/>
        <v/>
      </c>
    </row>
    <row r="203" spans="3:8" ht="18" customHeight="1">
      <c r="C203" s="129"/>
      <c r="D203" s="126"/>
      <c r="E203" s="3" t="str">
        <f t="shared" si="9"/>
        <v/>
      </c>
      <c r="F203" s="3" t="str">
        <f t="shared" si="10"/>
        <v/>
      </c>
      <c r="G203" s="3" t="str">
        <f t="shared" si="8"/>
        <v/>
      </c>
      <c r="H203" s="3" t="str">
        <f t="shared" si="11"/>
        <v/>
      </c>
    </row>
    <row r="204" spans="3:8" ht="18" customHeight="1">
      <c r="C204" s="129"/>
      <c r="D204" s="126"/>
      <c r="E204" s="3" t="str">
        <f t="shared" si="9"/>
        <v/>
      </c>
      <c r="F204" s="3" t="str">
        <f t="shared" si="10"/>
        <v/>
      </c>
      <c r="G204" s="3" t="str">
        <f t="shared" si="8"/>
        <v/>
      </c>
      <c r="H204" s="3" t="str">
        <f t="shared" si="11"/>
        <v/>
      </c>
    </row>
    <row r="205" spans="3:8" ht="18" customHeight="1">
      <c r="C205" s="129"/>
      <c r="D205" s="126"/>
      <c r="E205" s="3" t="str">
        <f t="shared" si="9"/>
        <v/>
      </c>
      <c r="F205" s="3" t="str">
        <f t="shared" si="10"/>
        <v/>
      </c>
      <c r="G205" s="3" t="str">
        <f t="shared" si="8"/>
        <v/>
      </c>
      <c r="H205" s="3" t="str">
        <f t="shared" si="11"/>
        <v/>
      </c>
    </row>
    <row r="206" spans="3:8" ht="18" customHeight="1">
      <c r="C206" s="129"/>
      <c r="D206" s="126"/>
      <c r="E206" s="3" t="str">
        <f t="shared" si="9"/>
        <v/>
      </c>
      <c r="F206" s="3" t="str">
        <f t="shared" si="10"/>
        <v/>
      </c>
      <c r="G206" s="3" t="str">
        <f t="shared" si="8"/>
        <v/>
      </c>
      <c r="H206" s="3" t="str">
        <f t="shared" si="11"/>
        <v/>
      </c>
    </row>
    <row r="207" spans="3:8" ht="18" customHeight="1">
      <c r="C207" s="129"/>
      <c r="D207" s="126"/>
      <c r="E207" s="3" t="str">
        <f t="shared" si="9"/>
        <v/>
      </c>
      <c r="F207" s="3" t="str">
        <f t="shared" si="10"/>
        <v/>
      </c>
      <c r="G207" s="3" t="str">
        <f t="shared" si="8"/>
        <v/>
      </c>
      <c r="H207" s="3" t="str">
        <f t="shared" si="11"/>
        <v/>
      </c>
    </row>
    <row r="208" spans="3:8" ht="18" customHeight="1">
      <c r="C208" s="129"/>
      <c r="D208" s="126"/>
      <c r="E208" s="3" t="str">
        <f t="shared" si="9"/>
        <v/>
      </c>
      <c r="F208" s="3" t="str">
        <f t="shared" si="10"/>
        <v/>
      </c>
      <c r="G208" s="3" t="str">
        <f t="shared" si="8"/>
        <v/>
      </c>
      <c r="H208" s="3" t="str">
        <f t="shared" si="11"/>
        <v/>
      </c>
    </row>
    <row r="209" spans="3:8" ht="18" customHeight="1">
      <c r="C209" s="129"/>
      <c r="D209" s="126"/>
      <c r="E209" s="3" t="str">
        <f t="shared" si="9"/>
        <v/>
      </c>
      <c r="F209" s="3" t="str">
        <f t="shared" si="10"/>
        <v/>
      </c>
      <c r="G209" s="3" t="str">
        <f t="shared" si="8"/>
        <v/>
      </c>
      <c r="H209" s="3" t="str">
        <f t="shared" si="11"/>
        <v/>
      </c>
    </row>
    <row r="210" spans="3:8" ht="18" customHeight="1">
      <c r="C210" s="129"/>
      <c r="D210" s="126"/>
      <c r="E210" s="3" t="str">
        <f t="shared" si="9"/>
        <v/>
      </c>
      <c r="F210" s="3" t="str">
        <f t="shared" si="10"/>
        <v/>
      </c>
      <c r="G210" s="3" t="str">
        <f t="shared" si="8"/>
        <v/>
      </c>
      <c r="H210" s="3" t="str">
        <f t="shared" si="11"/>
        <v/>
      </c>
    </row>
    <row r="211" spans="3:8" ht="18" customHeight="1">
      <c r="C211" s="129"/>
      <c r="D211" s="126"/>
      <c r="E211" s="3" t="str">
        <f t="shared" si="9"/>
        <v/>
      </c>
      <c r="F211" s="3" t="str">
        <f t="shared" si="10"/>
        <v/>
      </c>
      <c r="G211" s="3" t="str">
        <f t="shared" si="8"/>
        <v/>
      </c>
      <c r="H211" s="3" t="str">
        <f t="shared" si="11"/>
        <v/>
      </c>
    </row>
    <row r="212" spans="3:8" ht="18" customHeight="1">
      <c r="C212" s="129"/>
      <c r="D212" s="126"/>
      <c r="E212" s="3" t="str">
        <f t="shared" si="9"/>
        <v/>
      </c>
      <c r="F212" s="3" t="str">
        <f t="shared" si="10"/>
        <v/>
      </c>
      <c r="G212" s="3" t="str">
        <f t="shared" si="8"/>
        <v/>
      </c>
      <c r="H212" s="3" t="str">
        <f t="shared" si="11"/>
        <v/>
      </c>
    </row>
    <row r="213" spans="3:8" ht="18" customHeight="1">
      <c r="C213" s="129"/>
      <c r="D213" s="126"/>
      <c r="E213" s="3" t="str">
        <f t="shared" si="9"/>
        <v/>
      </c>
      <c r="F213" s="3" t="str">
        <f t="shared" si="10"/>
        <v/>
      </c>
      <c r="G213" s="3" t="str">
        <f t="shared" si="8"/>
        <v/>
      </c>
      <c r="H213" s="3" t="str">
        <f t="shared" si="11"/>
        <v/>
      </c>
    </row>
    <row r="214" spans="3:8" ht="18" customHeight="1">
      <c r="C214" s="129"/>
      <c r="D214" s="126"/>
      <c r="E214" s="3" t="str">
        <f t="shared" si="9"/>
        <v/>
      </c>
      <c r="F214" s="3" t="str">
        <f t="shared" si="10"/>
        <v/>
      </c>
      <c r="G214" s="3" t="str">
        <f t="shared" si="8"/>
        <v/>
      </c>
      <c r="H214" s="3" t="str">
        <f t="shared" si="11"/>
        <v/>
      </c>
    </row>
    <row r="215" spans="3:8" ht="18" customHeight="1">
      <c r="C215" s="129"/>
      <c r="D215" s="126"/>
      <c r="E215" s="3" t="str">
        <f t="shared" si="9"/>
        <v/>
      </c>
      <c r="F215" s="3" t="str">
        <f t="shared" si="10"/>
        <v/>
      </c>
      <c r="G215" s="3" t="str">
        <f t="shared" ref="G215:G223" si="12">IF(OR(C215="",D215=""),"",KENSA_A*F215+KENSA_B)</f>
        <v/>
      </c>
      <c r="H215" s="3" t="str">
        <f t="shared" si="11"/>
        <v/>
      </c>
    </row>
    <row r="216" spans="3:8" ht="18" customHeight="1">
      <c r="C216" s="129"/>
      <c r="D216" s="126"/>
      <c r="E216" s="3" t="str">
        <f t="shared" ref="E216:E223" si="13">IF(OR(C216="",D216=""),"",LOG(D216))</f>
        <v/>
      </c>
      <c r="F216" s="3" t="str">
        <f t="shared" ref="F216:F223" si="14">IF(OR(C216="",D216=""),"",C216-MIN(C$23:C$223))</f>
        <v/>
      </c>
      <c r="G216" s="3" t="str">
        <f t="shared" si="12"/>
        <v/>
      </c>
      <c r="H216" s="3" t="str">
        <f t="shared" ref="H216:H223" si="15">IF(OR(C216="",D216=""),"",10^G216)</f>
        <v/>
      </c>
    </row>
    <row r="217" spans="3:8" ht="18" customHeight="1">
      <c r="C217" s="129"/>
      <c r="D217" s="126"/>
      <c r="E217" s="3" t="str">
        <f t="shared" si="13"/>
        <v/>
      </c>
      <c r="F217" s="3" t="str">
        <f t="shared" si="14"/>
        <v/>
      </c>
      <c r="G217" s="3" t="str">
        <f t="shared" si="12"/>
        <v/>
      </c>
      <c r="H217" s="3" t="str">
        <f t="shared" si="15"/>
        <v/>
      </c>
    </row>
    <row r="218" spans="3:8" ht="18" customHeight="1">
      <c r="C218" s="129"/>
      <c r="D218" s="126"/>
      <c r="E218" s="3" t="str">
        <f t="shared" si="13"/>
        <v/>
      </c>
      <c r="F218" s="3" t="str">
        <f t="shared" si="14"/>
        <v/>
      </c>
      <c r="G218" s="3" t="str">
        <f t="shared" si="12"/>
        <v/>
      </c>
      <c r="H218" s="3" t="str">
        <f t="shared" si="15"/>
        <v/>
      </c>
    </row>
    <row r="219" spans="3:8" ht="18" customHeight="1">
      <c r="C219" s="129"/>
      <c r="D219" s="126"/>
      <c r="E219" s="3" t="str">
        <f t="shared" si="13"/>
        <v/>
      </c>
      <c r="F219" s="3" t="str">
        <f t="shared" si="14"/>
        <v/>
      </c>
      <c r="G219" s="3" t="str">
        <f t="shared" si="12"/>
        <v/>
      </c>
      <c r="H219" s="3" t="str">
        <f t="shared" si="15"/>
        <v/>
      </c>
    </row>
    <row r="220" spans="3:8" ht="18" customHeight="1">
      <c r="C220" s="129"/>
      <c r="D220" s="126"/>
      <c r="E220" s="3" t="str">
        <f t="shared" si="13"/>
        <v/>
      </c>
      <c r="F220" s="3" t="str">
        <f t="shared" si="14"/>
        <v/>
      </c>
      <c r="G220" s="3" t="str">
        <f t="shared" si="12"/>
        <v/>
      </c>
      <c r="H220" s="3" t="str">
        <f t="shared" si="15"/>
        <v/>
      </c>
    </row>
    <row r="221" spans="3:8" ht="18" customHeight="1">
      <c r="C221" s="129"/>
      <c r="D221" s="126"/>
      <c r="E221" s="3" t="str">
        <f t="shared" si="13"/>
        <v/>
      </c>
      <c r="F221" s="3" t="str">
        <f t="shared" si="14"/>
        <v/>
      </c>
      <c r="G221" s="3" t="str">
        <f t="shared" si="12"/>
        <v/>
      </c>
      <c r="H221" s="3" t="str">
        <f t="shared" si="15"/>
        <v/>
      </c>
    </row>
    <row r="222" spans="3:8" ht="18" customHeight="1">
      <c r="C222" s="129"/>
      <c r="D222" s="126"/>
      <c r="E222" s="3" t="str">
        <f t="shared" si="13"/>
        <v/>
      </c>
      <c r="F222" s="3" t="str">
        <f t="shared" si="14"/>
        <v/>
      </c>
      <c r="G222" s="3" t="str">
        <f t="shared" si="12"/>
        <v/>
      </c>
      <c r="H222" s="3" t="str">
        <f t="shared" si="15"/>
        <v/>
      </c>
    </row>
    <row r="223" spans="3:8" ht="18" customHeight="1" thickBot="1">
      <c r="C223" s="130"/>
      <c r="D223" s="127"/>
      <c r="E223" s="3" t="str">
        <f t="shared" si="13"/>
        <v/>
      </c>
      <c r="F223" s="3" t="str">
        <f t="shared" si="14"/>
        <v/>
      </c>
      <c r="G223" s="3" t="str">
        <f t="shared" si="12"/>
        <v/>
      </c>
      <c r="H223" s="3" t="str">
        <f t="shared" si="15"/>
        <v/>
      </c>
    </row>
  </sheetData>
  <sheetProtection password="88E8" sheet="1" objects="1" scenarios="1" selectLockedCells="1"/>
  <mergeCells count="4">
    <mergeCell ref="I16:M16"/>
    <mergeCell ref="N16:S16"/>
    <mergeCell ref="V16:Z16"/>
    <mergeCell ref="AA16:AF16"/>
  </mergeCells>
  <phoneticPr fontId="5"/>
  <pageMargins left="0.30000000000000004" right="0.30000000000000004" top="0.35000000000000003" bottom="0.35000000000000003" header="0.1" footer="0.1"/>
  <pageSetup paperSize="9" orientation="landscape" horizontalDpi="4294967292" verticalDpi="4294967292"/>
  <headerFooter>
    <oddFooter>&amp;L&amp;"Arial,標準"&amp;10&amp;K000000Doubling Time, Doubling Rate and Progression Calculator, Ver2 　Dwonload URL: http://www.kuma-h.or.jp/&amp;R&amp;"Arial,標準"&amp;10&amp;K000000Copyright (C) 2019 Kuma Hospital</oddFooter>
  </headerFooter>
  <colBreaks count="1" manualBreakCount="1">
    <brk id="20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タイトル</vt:lpstr>
      <vt:lpstr>第２版の緒言-1</vt:lpstr>
      <vt:lpstr>第２版の緒言-2</vt:lpstr>
      <vt:lpstr>はじめに（初版）</vt:lpstr>
      <vt:lpstr>留意点</vt:lpstr>
      <vt:lpstr>解説-1</vt:lpstr>
      <vt:lpstr>解説-2</vt:lpstr>
      <vt:lpstr>参考文献</vt:lpstr>
      <vt:lpstr>1_検査値のDT･DR計算</vt:lpstr>
      <vt:lpstr>2_体積のDT･DR計算</vt:lpstr>
      <vt:lpstr>3_腫瘍進行時間の予測</vt:lpstr>
      <vt:lpstr>4_未来の腫瘍進行の予測</vt:lpstr>
    </vt:vector>
  </TitlesOfParts>
  <Manager>Miwa Miyauchi</Manager>
  <Company>Kuma Hospital, Center of Excellence in Thyroid Care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Doubling Time, Doubling Rate &amp; Progression Calculator, Ver.2</dc:title>
  <dc:subject/>
  <dc:creator>Akira Miyauchi, MD and Takumi Kudo, MD.</dc:creator>
  <cp:keywords/>
  <dc:description/>
  <cp:lastModifiedBy>宮内 美和</cp:lastModifiedBy>
  <cp:lastPrinted>2019-01-25T01:08:41Z</cp:lastPrinted>
  <dcterms:created xsi:type="dcterms:W3CDTF">2010-12-04T22:00:55Z</dcterms:created>
  <dcterms:modified xsi:type="dcterms:W3CDTF">2019-01-28T01:59:08Z</dcterms:modified>
  <cp:category/>
</cp:coreProperties>
</file>